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工作任务事项" sheetId="1" r:id="rId1"/>
    <sheet name="现有人员" sheetId="6" r:id="rId2"/>
    <sheet name="工作任务分析" sheetId="4" r:id="rId3"/>
  </sheets>
  <definedNames>
    <definedName name="_xlnm._FilterDatabase" localSheetId="0" hidden="1">工作任务事项!$A$4:$W$143</definedName>
  </definedNames>
  <calcPr calcId="144525"/>
</workbook>
</file>

<file path=xl/comments1.xml><?xml version="1.0" encoding="utf-8"?>
<comments xmlns="http://schemas.openxmlformats.org/spreadsheetml/2006/main">
  <authors>
    <author>office在线编辑</author>
  </authors>
  <commentList>
    <comment ref="C30" authorId="0">
      <text>
        <r>
          <rPr>
            <sz val="9"/>
            <rFont val="宋体"/>
            <charset val="134"/>
          </rPr>
          <t>office在线编辑:
仅定处理一个案件的标准时间</t>
        </r>
      </text>
    </comment>
  </commentList>
</comments>
</file>

<file path=xl/sharedStrings.xml><?xml version="1.0" encoding="utf-8"?>
<sst xmlns="http://schemas.openxmlformats.org/spreadsheetml/2006/main" count="800" uniqueCount="297">
  <si>
    <t>合规管理部工作任务事项</t>
  </si>
  <si>
    <t>序号</t>
  </si>
  <si>
    <t>部门职责</t>
  </si>
  <si>
    <t>工作事项</t>
  </si>
  <si>
    <t>工作任务</t>
  </si>
  <si>
    <t>重要性（100%）</t>
  </si>
  <si>
    <t>难易度（100%）</t>
  </si>
  <si>
    <t>绩效系数</t>
  </si>
  <si>
    <t xml:space="preserve"> 每项工作所需时间</t>
  </si>
  <si>
    <t>总有效工时</t>
  </si>
  <si>
    <t>总有效工时绩效点数</t>
  </si>
  <si>
    <t>责任岗位</t>
  </si>
  <si>
    <t>分值</t>
  </si>
  <si>
    <t>公司重要（权重20%）</t>
  </si>
  <si>
    <t>部门重要（权重30%）</t>
  </si>
  <si>
    <t>常规（权重50%）</t>
  </si>
  <si>
    <t>困难（权重20%）</t>
  </si>
  <si>
    <t>一般（权重30%）</t>
  </si>
  <si>
    <t>容易（权重50%）</t>
  </si>
  <si>
    <t>发生时段</t>
  </si>
  <si>
    <t>发生频次</t>
  </si>
  <si>
    <t>有效工时（小时）</t>
  </si>
  <si>
    <t>2分</t>
  </si>
  <si>
    <t>1.5分</t>
  </si>
  <si>
    <t>1分</t>
  </si>
  <si>
    <t>即：工作重要性*难易度</t>
  </si>
  <si>
    <t>月季年</t>
  </si>
  <si>
    <t>折算</t>
  </si>
  <si>
    <t>在时段内发生的次数</t>
  </si>
  <si>
    <t>每次工作需要的时间</t>
  </si>
  <si>
    <t>即：发生频次*有效工时*发生时段</t>
  </si>
  <si>
    <t>即：总有效工时*绩效系数</t>
  </si>
  <si>
    <t>部门</t>
  </si>
  <si>
    <t>制度</t>
  </si>
  <si>
    <t>制度修订完善</t>
  </si>
  <si>
    <t>思路与沟通</t>
  </si>
  <si>
    <t>A</t>
  </si>
  <si>
    <t>修改完善与完善</t>
  </si>
  <si>
    <t>汇报与上会</t>
  </si>
  <si>
    <t>文件下达、宣贯与解释</t>
  </si>
  <si>
    <t>信息化</t>
  </si>
  <si>
    <t>信息化建设与运用</t>
  </si>
  <si>
    <t>需求梳理</t>
  </si>
  <si>
    <t>沟通完善</t>
  </si>
  <si>
    <t>指导运用</t>
  </si>
  <si>
    <t>管理与服务</t>
  </si>
  <si>
    <t>管理服务</t>
  </si>
  <si>
    <t>部门工作安排及审核</t>
  </si>
  <si>
    <t>对上汇报与沟通</t>
  </si>
  <si>
    <t>对下服务与指导</t>
  </si>
  <si>
    <t>领导交办</t>
  </si>
  <si>
    <t>突发性、临时性工作</t>
  </si>
  <si>
    <t>制度草拟</t>
  </si>
  <si>
    <t>√</t>
  </si>
  <si>
    <t>年</t>
  </si>
  <si>
    <t>B</t>
  </si>
  <si>
    <t>三项审核</t>
  </si>
  <si>
    <t>合规审查</t>
  </si>
  <si>
    <t>审核公司重大项目运营、重大事项决策，风控部对其内容与程序进行合法合规性审查，出具法律意见书。</t>
  </si>
  <si>
    <t>月</t>
  </si>
  <si>
    <t>B岗位</t>
  </si>
  <si>
    <t>由各部门提交需审核的规章制度，对其合法合规性、有效性、协调性、规范性等进行审查，提出审核意见或出具法律意见书。</t>
  </si>
  <si>
    <t>对格式合同进行法律审核，出具审核意见。</t>
  </si>
  <si>
    <t>天</t>
  </si>
  <si>
    <t>对非格式合同进行法律审核，出具审核意见。</t>
  </si>
  <si>
    <t>法律事务管理（含业务履行中相关法律事务、律师函管理、诉讼或仲裁案件处理、外聘律师管理、法律咨询、法治宣传等）</t>
  </si>
  <si>
    <t>法律咨询服务</t>
  </si>
  <si>
    <t>日常接受公司业务或管理相关的法律咨询</t>
  </si>
  <si>
    <t>审核平台、OA上的各类请示</t>
  </si>
  <si>
    <t>审核、沟通、会签</t>
  </si>
  <si>
    <t>研究论证公司经营业务涉及的法律问题</t>
  </si>
  <si>
    <t>与经营等相关人员沟通、了解业务情况，审核业务资料</t>
  </si>
  <si>
    <t>季</t>
  </si>
  <si>
    <t>出具部门初步意见并向领导汇报</t>
  </si>
  <si>
    <t>参与专题会议或讨论</t>
  </si>
  <si>
    <t>协助起草或审核或直接拟定相关文件、方案、协议等，并做好对内对外沟通工作</t>
  </si>
  <si>
    <t>指导与预防诉讼、仲裁案件</t>
  </si>
  <si>
    <t>出具指导意见，请示领导并与相关人员沟通反馈</t>
  </si>
  <si>
    <t>诉讼、仲裁案件处理（按1个案件数量测算）</t>
  </si>
  <si>
    <t>处理诉讼申请、收集案件相关资料、与相关人员沟通、审核资料</t>
  </si>
  <si>
    <t>拟定诉讼案件的相关问题之请示、跟踪进展、落实上级要求等</t>
  </si>
  <si>
    <t>进行案件分析，确定起诉或答辩思路，拟定起诉状或答辩状</t>
  </si>
  <si>
    <t>申请法人授权委托书及法定代表人的身份证明，并与起诉状或答辩状一并办理盖章、领导签字、复印、扫描</t>
  </si>
  <si>
    <t>拟定证据目录、复印证据资料多套</t>
  </si>
  <si>
    <t>确定管辖法院、申请支付诉讼费用、确定立案时间或应诉时间</t>
  </si>
  <si>
    <t>立案或应诉、参与庭审或听证（多次）</t>
  </si>
  <si>
    <t>与法院系统工作人员沟通、跟踪案件进展、对上汇报对下反馈</t>
  </si>
  <si>
    <t>领取或收取裁判文书、对上汇报对下反馈</t>
  </si>
  <si>
    <t>与法院联系，办理诉讼退费手续等</t>
  </si>
  <si>
    <t>参加诉讼纠纷专项会议、撰写会议纪要等</t>
  </si>
  <si>
    <t>撰写结案报告、装订诉讼档案</t>
  </si>
  <si>
    <t>负责法律风险预警</t>
  </si>
  <si>
    <t>拟定专项通知，了解业务情况、收集相关资料</t>
  </si>
  <si>
    <t>分析业务现状，出具风险防范指导意见</t>
  </si>
  <si>
    <t>负责落实诉讼“黑名单”工作机制</t>
  </si>
  <si>
    <t>报送诉讼黑名单、转发通知集团公司发布的诉讼“黑名单”、审核合作方资格并落实</t>
  </si>
  <si>
    <t>负责公司常年法律顾问管理工作</t>
  </si>
  <si>
    <t>对内、对上报送相关请示、寻源、沟通等，合同报批、盖章、报备等，费用申请与支付</t>
  </si>
  <si>
    <t>咨询顾问律师相关工作、邀请参加公司重要会议等</t>
  </si>
  <si>
    <t>负责社会律师的选用、考核及评价工作</t>
  </si>
  <si>
    <t>对社会律师开展考核评价，填报社会律师考核评价表、律师名录申报表，编写社会律师考核评价报告</t>
  </si>
  <si>
    <t>报送聘请公司社会的请示至上级公司审批</t>
  </si>
  <si>
    <t>审批法律顾问合同书，办理签章手续，申请费用支付等</t>
  </si>
  <si>
    <t>统计社会律师费用结算情况（含案件代理费、常年法律顾问费、培训费、专项法律服务费等）</t>
  </si>
  <si>
    <t>负责法律意见书（第三方）、律师函（第三方）的出具与管理</t>
  </si>
  <si>
    <t>收集审阅业务资料、出具部门预审意见</t>
  </si>
  <si>
    <t>作好内外沟通、请示或汇报工作，出具相关意见书或予以答复</t>
  </si>
  <si>
    <t>负责组织开展法治宣传教育和法治建设基础工作</t>
  </si>
  <si>
    <t>收集法治宣传资料，编制法治宣传内容</t>
  </si>
  <si>
    <t>开展法治宣传</t>
  </si>
  <si>
    <t>负责参与重大、特殊或法律关系复杂合同的起草与谈判</t>
  </si>
  <si>
    <t>了解业务背景、参与谈判、参与起草协议</t>
  </si>
  <si>
    <t>授权管理</t>
  </si>
  <si>
    <t>负责授权委托审核、签章办理、发放及归档存放工作</t>
  </si>
  <si>
    <t>C</t>
  </si>
  <si>
    <t>C岗位</t>
  </si>
  <si>
    <t>要求代理人返还对方签收的证明文件，督促其交至我部备案，做好其他相关沟通或指导工作</t>
  </si>
  <si>
    <t>对平台应用人员的授权权限管理</t>
  </si>
  <si>
    <t>部分债权跟踪</t>
  </si>
  <si>
    <t>法律跟踪债权的管理</t>
  </si>
  <si>
    <t>协调、跟踪办理遗留债权、困难债权的移交及清收工作</t>
  </si>
  <si>
    <t>风险管理（含全面风险管理、风险评估与预警、风险事件处置等）</t>
  </si>
  <si>
    <t>年度风险评估</t>
  </si>
  <si>
    <t>收集、汇总、整理公司风险信息</t>
  </si>
  <si>
    <t>专题会研究确定重大风险及其管理策略、解决方案</t>
  </si>
  <si>
    <t>根据整理后的风险信息及专题会意见编制年度风险评估报告</t>
  </si>
  <si>
    <t>上会审议，并发文</t>
  </si>
  <si>
    <t>跟踪已评估风险的管控措施落实情况，并收集相关风险责任单位的落实情况说明</t>
  </si>
  <si>
    <t>重大项目风险论证及专项风险评估</t>
  </si>
  <si>
    <t>收集风险基础资料，并整理、分析</t>
  </si>
  <si>
    <t>编制专项风险评估报告</t>
  </si>
  <si>
    <t>审批、发文、归档</t>
  </si>
  <si>
    <t>履约异常项目、重点项目、境外业务及其他专项业务风险排查</t>
  </si>
  <si>
    <t>编制年度风险排查计划，并发文</t>
  </si>
  <si>
    <t>收集风险信息，并整理、分析</t>
  </si>
  <si>
    <t>编制专项业务风险评估报告、相关资料一并归档</t>
  </si>
  <si>
    <t>指导或督促落实风险控制措施</t>
  </si>
  <si>
    <t>指导、督促公司事业部或业务部落实已制定的风险控制措施，根据提出的风险点制定相应控制措施</t>
  </si>
  <si>
    <t>形成风险监督报告或专项风险报告，相关资料一并归档</t>
  </si>
  <si>
    <t>重大风险信息管理</t>
  </si>
  <si>
    <t>更新并报送重大风险信息处置进展情况表</t>
  </si>
  <si>
    <t>风控专题会</t>
  </si>
  <si>
    <t>收集与分析云平台及各相关人员反馈的各类风险信息。</t>
  </si>
  <si>
    <t>组织召开风控专题会，参与评估审议项目风险，提出或参与审议项目风控措施，跟踪风险管理措施的实施与运用。</t>
  </si>
  <si>
    <t>作好日常监督或专项监督</t>
  </si>
  <si>
    <t>珠海华发执行案件（方坯业务）</t>
  </si>
  <si>
    <t>方坯业务相关合同的拟定、审批及签订工作</t>
  </si>
  <si>
    <t>方坯业务购销资料的收集整理工作</t>
  </si>
  <si>
    <t>方坯业务相关的对账结算工作</t>
  </si>
  <si>
    <t>书面形式提供该案件的最新执行情况或审计整改说明</t>
  </si>
  <si>
    <t>合规管理</t>
  </si>
  <si>
    <t>编制公司相关法律法规清单并进行合规性评价</t>
  </si>
  <si>
    <t>收集、汇总、整理公司所属各单位报送的适用法律法规清单</t>
  </si>
  <si>
    <t>编制合规性评价表及合规性评价报告</t>
  </si>
  <si>
    <t>经领导审核后发文</t>
  </si>
  <si>
    <t>开展合规管理专项检查</t>
  </si>
  <si>
    <t>拟定开展合规检查的通知，经审核后发布</t>
  </si>
  <si>
    <t>收集、汇总、整理合规经营自查情况</t>
  </si>
  <si>
    <t>编写物流公司合规专项检查报告</t>
  </si>
  <si>
    <t>负责分析、评估公司合规风险和合规管理情况，撰写报告</t>
  </si>
  <si>
    <t>收集、审核、汇总公司合规风险和合规管理情况</t>
  </si>
  <si>
    <t>上会审议、发文</t>
  </si>
  <si>
    <t>信用管理</t>
  </si>
  <si>
    <t>负责建立健全公司信用档案</t>
  </si>
  <si>
    <r>
      <t>在国家相关信用网站上查询、整理、保存</t>
    </r>
    <r>
      <rPr>
        <b/>
        <sz val="11"/>
        <rFont val="宋体"/>
        <charset val="134"/>
      </rPr>
      <t>公司</t>
    </r>
    <r>
      <rPr>
        <sz val="11"/>
        <rFont val="宋体"/>
        <charset val="134"/>
      </rPr>
      <t>信用报告、执行信息等信用信息（日常）</t>
    </r>
  </si>
  <si>
    <t>公司企业信用信息数据归集并报送上级主管部门。</t>
  </si>
  <si>
    <r>
      <t>在国家相关信用网站上查询、整理、保存</t>
    </r>
    <r>
      <rPr>
        <b/>
        <sz val="11"/>
        <rFont val="宋体"/>
        <charset val="134"/>
      </rPr>
      <t>合作方</t>
    </r>
    <r>
      <rPr>
        <sz val="11"/>
        <rFont val="宋体"/>
        <charset val="134"/>
      </rPr>
      <t>企业公示信息、信用报告、执行信息、财务状况等信用信息，分析信用情况，并编制尽职调查报告</t>
    </r>
  </si>
  <si>
    <t>做好对合作方的信用档案归档工作</t>
  </si>
  <si>
    <t>客户信用评价工作</t>
  </si>
  <si>
    <t>开展客户信用评价工作，收集公司所属各经营单元报送的客户信用评价资料，组织客户信用评价管理领导小组成员进行复评，确定客户信用等级</t>
  </si>
  <si>
    <t>合规风控的宣传与培训</t>
  </si>
  <si>
    <t>负责组织开展合规管理与诚信建设的宣贯与培训工作</t>
  </si>
  <si>
    <t>编制培训计划</t>
  </si>
  <si>
    <t>根据培训内容制定专项的培训方案，制作培训课件（内培），确定参培人数</t>
  </si>
  <si>
    <t>按计划时间组织参培人员开展培训、填写培训总结，并将培训资料报人资部门进行备案</t>
  </si>
  <si>
    <t>开展假冒国企专项整治工作</t>
  </si>
  <si>
    <t>拟定开展合规检查、假冒国企排查的通知，经审核后发布</t>
  </si>
  <si>
    <t>收集、汇总、分析整理假冒国企问题自查情况</t>
  </si>
  <si>
    <t>编写排查报告</t>
  </si>
  <si>
    <t>内控管理</t>
  </si>
  <si>
    <t>D</t>
  </si>
  <si>
    <t>事前调查</t>
  </si>
  <si>
    <t>收集检查单位基本情况等相关资料</t>
  </si>
  <si>
    <t>初审年度合同等资料</t>
  </si>
  <si>
    <t>下达检查通知书</t>
  </si>
  <si>
    <t>内部控制检查项目（检查过程）</t>
  </si>
  <si>
    <t>整理被检查单位人员构成、岗位职责等资料</t>
  </si>
  <si>
    <t>D岗位</t>
  </si>
  <si>
    <t>检查合同签订程序是否符合公司相关规定（立项审批等）</t>
  </si>
  <si>
    <t>检查项目执行是否按计划采购、销售</t>
  </si>
  <si>
    <t>核查项目盈亏，检查经营结算情况，成本控制情况</t>
  </si>
  <si>
    <t>检查经营资料是否规范</t>
  </si>
  <si>
    <t>检查经营资料是否及时录入精益云平台</t>
  </si>
  <si>
    <t>检查物资供应及核销情况</t>
  </si>
  <si>
    <t>检查公司人力资源部考核事业部人员履职能力，经营部考核成果（绩效）</t>
  </si>
  <si>
    <t>核查薪酬发放情况是否符合公司要求</t>
  </si>
  <si>
    <t>检查合同约定收款期是否存在延期情况</t>
  </si>
  <si>
    <t>整理业主对被检查单位定期考核结果、评价项目运营管理效果</t>
  </si>
  <si>
    <t>经营结算档案管理情况（移交整理等情况）</t>
  </si>
  <si>
    <t>编制检查工作底稿</t>
  </si>
  <si>
    <t>检查报告</t>
  </si>
  <si>
    <t>撰写检查报告初稿及检查报告初稿</t>
  </si>
  <si>
    <t>复核检查报告(征求意见、复核、完善）</t>
  </si>
  <si>
    <t>OA正式下发检查报告</t>
  </si>
  <si>
    <t>内控落实整改</t>
  </si>
  <si>
    <t>收集整理各被检查单位和部门检查整改报告</t>
  </si>
  <si>
    <t>收集整理被检查单位发现问题的整改资料</t>
  </si>
  <si>
    <t>检查落实被检查单位整改情况，编写各被检查单位整改情况评价报告</t>
  </si>
  <si>
    <t>根据检查情况，撰写整改报告</t>
  </si>
  <si>
    <t>OA正式下发审计整改情况报告</t>
  </si>
  <si>
    <t>跟踪持续整改落实情况</t>
  </si>
  <si>
    <t>内部控制评价</t>
  </si>
  <si>
    <t>草拟内部控制评价实施方案</t>
  </si>
  <si>
    <t>收集整理上年度内部控制缺陷整改情况表</t>
  </si>
  <si>
    <t>收集整理本年度内部控制缺陷情况表</t>
  </si>
  <si>
    <t>对内部控制情况进行检查</t>
  </si>
  <si>
    <t>出具年度内部控制评价报告</t>
  </si>
  <si>
    <t>内控评价报告审核、发文</t>
  </si>
  <si>
    <t>审计相关</t>
  </si>
  <si>
    <t>迎审事宜</t>
  </si>
  <si>
    <t>做好审计及监督检查业务的联系、沟通和协调工作</t>
  </si>
  <si>
    <t>根据要求收集、准备相应资料、迎接内审小组检查、根据检查要求完善资料等</t>
  </si>
  <si>
    <t>归集档案</t>
  </si>
  <si>
    <t>整理各单位年度检查底稿，编写目录及页码，装订成册</t>
  </si>
  <si>
    <t>合计</t>
  </si>
  <si>
    <t>权重</t>
  </si>
  <si>
    <t>重要性</t>
  </si>
  <si>
    <t>难易度</t>
  </si>
  <si>
    <t>数量</t>
  </si>
  <si>
    <t>占比</t>
  </si>
  <si>
    <t>岗位有效工时与绩效点数标准、现有部门人数</t>
  </si>
  <si>
    <t>管理通道</t>
  </si>
  <si>
    <t>正职(M7)</t>
  </si>
  <si>
    <t>副职（M8)</t>
  </si>
  <si>
    <t>四级主管（M9）</t>
  </si>
  <si>
    <t>一级主办（M10）</t>
  </si>
  <si>
    <t>二级主办（M11）</t>
  </si>
  <si>
    <t>三级主办（M12）</t>
  </si>
  <si>
    <t>四级主办（M13）</t>
  </si>
  <si>
    <t>五级主办（M14）</t>
  </si>
  <si>
    <t>五级主办（M15）</t>
  </si>
  <si>
    <t>五级主办（M16）</t>
  </si>
  <si>
    <t>备注</t>
  </si>
  <si>
    <t>技能通道</t>
  </si>
  <si>
    <t>一级高级技师（S1)</t>
  </si>
  <si>
    <t>二级高级技师（S2)</t>
  </si>
  <si>
    <t>一级技师（S3)</t>
  </si>
  <si>
    <t>二级技师（S4)</t>
  </si>
  <si>
    <t>一级技术工人（S5)</t>
  </si>
  <si>
    <t>二级技术工人（S6)</t>
  </si>
  <si>
    <t>三级技术工人（S7)</t>
  </si>
  <si>
    <t>四级技术工人（S8)</t>
  </si>
  <si>
    <t>四级技术工人（S9)</t>
  </si>
  <si>
    <t>四级技术工人（S10)</t>
  </si>
  <si>
    <t>标准有效工时</t>
  </si>
  <si>
    <t>/</t>
  </si>
  <si>
    <t>2100-2200小时/岗</t>
  </si>
  <si>
    <t>2000-2100小时/岗</t>
  </si>
  <si>
    <t>1900-2000小时/岗</t>
  </si>
  <si>
    <t>1700-1900小时/岗</t>
  </si>
  <si>
    <t>1500-1700小时/岗</t>
  </si>
  <si>
    <t>1300-1500小时/岗</t>
  </si>
  <si>
    <t>1200-1300小时/岗</t>
  </si>
  <si>
    <t>1100-1200小时/岗</t>
  </si>
  <si>
    <t>标准绩效点数</t>
  </si>
  <si>
    <t>3750-3950点/岗</t>
  </si>
  <si>
    <t>3650-3850点/岗</t>
  </si>
  <si>
    <t>3470-3620点/岗</t>
  </si>
  <si>
    <t>3170-3220点/岗</t>
  </si>
  <si>
    <t>2890-2940点/岗</t>
  </si>
  <si>
    <t>2540-2590点/岗</t>
  </si>
  <si>
    <t>2100-2350点/岗</t>
  </si>
  <si>
    <t>2000-2150点/岗</t>
  </si>
  <si>
    <t>现有人数</t>
  </si>
  <si>
    <t>2022年</t>
  </si>
  <si>
    <t>部门各岗位绩效点数表（不含主任）</t>
  </si>
  <si>
    <t>绩效总点数</t>
  </si>
  <si>
    <t>平均工时</t>
  </si>
  <si>
    <t>平均绩效点数</t>
  </si>
  <si>
    <t>责任岗</t>
  </si>
  <si>
    <t>工时数</t>
  </si>
  <si>
    <t>绩效点数</t>
  </si>
  <si>
    <t>岗位工时数与平均工时对比</t>
  </si>
  <si>
    <t>岗位绩效点数与平均点数对比</t>
  </si>
  <si>
    <t>平均每日工时</t>
  </si>
  <si>
    <t>主任</t>
  </si>
  <si>
    <t>合规管理部工作任务分析</t>
  </si>
  <si>
    <t>工作职责</t>
  </si>
  <si>
    <t>工作任务数量</t>
  </si>
  <si>
    <t>数量占比</t>
  </si>
  <si>
    <t>所需工时</t>
  </si>
  <si>
    <t>工时占比</t>
  </si>
  <si>
    <t>绩效占比</t>
  </si>
  <si>
    <t>法律事务管理</t>
  </si>
  <si>
    <t>合规管理与诚信</t>
  </si>
  <si>
    <t>风险管理与内控</t>
  </si>
  <si>
    <t>小计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</si>
</sst>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176" formatCode="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  <numFmt numFmtId="178" formatCode="0.0_ "/>
  </numFmts>
  <fonts count="37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b/>
      <sz val="16"/>
      <color indexed="8"/>
      <name val="宋体"/>
      <charset val="134"/>
      <scheme val="minor"/>
    </font>
    <font>
      <b/>
      <sz val="12"/>
      <color indexed="8"/>
      <name val="宋体"/>
      <charset val="134"/>
    </font>
    <font>
      <sz val="12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6"/>
      <color indexed="8"/>
      <name val="小标宋"/>
      <charset val="134"/>
    </font>
    <font>
      <b/>
      <sz val="11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</font>
    <font>
      <b/>
      <sz val="16"/>
      <name val="宋体"/>
      <charset val="134"/>
    </font>
    <font>
      <sz val="9"/>
      <name val="宋体"/>
      <charset val="134"/>
      <scheme val="minor"/>
    </font>
    <font>
      <strike/>
      <sz val="11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indexed="8"/>
      <name val="宋体"/>
      <charset val="134"/>
    </font>
    <font>
      <b/>
      <sz val="11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6" fillId="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1" fillId="20" borderId="10" applyNumberFormat="0" applyAlignment="0" applyProtection="0">
      <alignment vertical="center"/>
    </xf>
    <xf numFmtId="0" fontId="32" fillId="23" borderId="16" applyNumberFormat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4" fillId="0" borderId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10" fontId="1" fillId="0" borderId="0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0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0" fontId="4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 wrapText="1"/>
    </xf>
    <xf numFmtId="178" fontId="13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horizontal="justify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left" vertical="center" wrapText="1"/>
    </xf>
    <xf numFmtId="177" fontId="12" fillId="0" borderId="2" xfId="0" applyNumberFormat="1" applyFont="1" applyFill="1" applyBorder="1" applyAlignment="1">
      <alignment horizontal="center" vertical="center" wrapText="1"/>
    </xf>
    <xf numFmtId="177" fontId="12" fillId="0" borderId="6" xfId="0" applyNumberFormat="1" applyFont="1" applyFill="1" applyBorder="1" applyAlignment="1">
      <alignment horizontal="center" vertical="center" wrapText="1"/>
    </xf>
    <xf numFmtId="177" fontId="12" fillId="0" borderId="7" xfId="0" applyNumberFormat="1" applyFont="1" applyFill="1" applyBorder="1" applyAlignment="1">
      <alignment horizontal="center" vertical="center" wrapText="1"/>
    </xf>
    <xf numFmtId="177" fontId="12" fillId="0" borderId="8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2" fillId="0" borderId="6" xfId="0" applyNumberFormat="1" applyFont="1" applyFill="1" applyBorder="1" applyAlignment="1">
      <alignment horizontal="center" vertical="center" wrapText="1"/>
    </xf>
    <xf numFmtId="0" fontId="12" fillId="0" borderId="7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12" fillId="0" borderId="2" xfId="49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vertical="center" wrapText="1"/>
    </xf>
    <xf numFmtId="177" fontId="12" fillId="0" borderId="6" xfId="49" applyNumberFormat="1" applyFont="1" applyFill="1" applyBorder="1" applyAlignment="1">
      <alignment horizontal="center" vertical="center" wrapText="1"/>
    </xf>
    <xf numFmtId="177" fontId="12" fillId="0" borderId="7" xfId="49" applyNumberFormat="1" applyFont="1" applyFill="1" applyBorder="1" applyAlignment="1">
      <alignment horizontal="center" vertical="center" wrapText="1"/>
    </xf>
    <xf numFmtId="177" fontId="12" fillId="0" borderId="8" xfId="49" applyNumberFormat="1" applyFont="1" applyFill="1" applyBorder="1" applyAlignment="1">
      <alignment horizontal="center" vertical="center" wrapText="1"/>
    </xf>
    <xf numFmtId="0" fontId="12" fillId="0" borderId="2" xfId="49" applyNumberFormat="1" applyFont="1" applyFill="1" applyBorder="1" applyAlignment="1">
      <alignment horizontal="center" vertical="center"/>
    </xf>
    <xf numFmtId="0" fontId="12" fillId="0" borderId="2" xfId="49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9" fontId="14" fillId="0" borderId="2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justify" vertical="center" wrapText="1"/>
    </xf>
    <xf numFmtId="10" fontId="14" fillId="0" borderId="2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57"/>
  <sheetViews>
    <sheetView tabSelected="1" workbookViewId="0">
      <pane xSplit="4" ySplit="4" topLeftCell="E128" activePane="bottomRight" state="frozen"/>
      <selection/>
      <selection pane="topRight"/>
      <selection pane="bottomLeft"/>
      <selection pane="bottomRight" activeCell="I134" sqref="I134"/>
    </sheetView>
  </sheetViews>
  <sheetFormatPr defaultColWidth="9" defaultRowHeight="13.5"/>
  <cols>
    <col min="1" max="2" width="9" style="34"/>
    <col min="3" max="3" width="11.875" style="34" customWidth="1"/>
    <col min="4" max="4" width="30.25" style="35" customWidth="1"/>
    <col min="5" max="5" width="3.625" style="34" customWidth="1"/>
    <col min="6" max="8" width="5.13333333333333" style="34" customWidth="1"/>
    <col min="9" max="9" width="7.66666666666667" style="34" customWidth="1"/>
    <col min="10" max="11" width="5.13333333333333" style="34" customWidth="1"/>
    <col min="12" max="12" width="7.38333333333333" style="34" customWidth="1"/>
    <col min="13" max="13" width="8.875" style="34" customWidth="1"/>
    <col min="14" max="14" width="5.13333333333333" style="34" customWidth="1"/>
    <col min="15" max="15" width="3.625" style="34" customWidth="1"/>
    <col min="16" max="17" width="8.13333333333333" style="34" customWidth="1"/>
    <col min="18" max="18" width="8.875" style="34" customWidth="1"/>
    <col min="19" max="19" width="14.1333333333333" style="34" customWidth="1"/>
    <col min="20" max="20" width="6.625" style="34" customWidth="1"/>
    <col min="21" max="25" width="9" style="34" hidden="1" customWidth="1"/>
    <col min="26" max="16384" width="9" style="34"/>
  </cols>
  <sheetData>
    <row r="1" s="32" customFormat="1" ht="20.25" spans="1:20">
      <c r="A1" s="36" t="s">
        <v>0</v>
      </c>
      <c r="B1" s="36"/>
      <c r="C1" s="36"/>
      <c r="D1" s="37"/>
      <c r="E1" s="38"/>
      <c r="F1" s="36"/>
      <c r="G1" s="36"/>
      <c r="H1" s="36"/>
      <c r="I1" s="38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</row>
    <row r="2" s="32" customFormat="1" ht="20" customHeight="1" spans="1:20">
      <c r="A2" s="39" t="s">
        <v>1</v>
      </c>
      <c r="B2" s="39" t="s">
        <v>2</v>
      </c>
      <c r="C2" s="39" t="s">
        <v>3</v>
      </c>
      <c r="D2" s="39" t="s">
        <v>4</v>
      </c>
      <c r="E2" s="40" t="s">
        <v>5</v>
      </c>
      <c r="F2" s="40"/>
      <c r="G2" s="40"/>
      <c r="H2" s="40"/>
      <c r="I2" s="40" t="s">
        <v>6</v>
      </c>
      <c r="J2" s="40"/>
      <c r="K2" s="40"/>
      <c r="L2" s="40"/>
      <c r="M2" s="39" t="s">
        <v>7</v>
      </c>
      <c r="N2" s="40" t="s">
        <v>8</v>
      </c>
      <c r="O2" s="40"/>
      <c r="P2" s="40"/>
      <c r="Q2" s="40"/>
      <c r="R2" s="39" t="s">
        <v>9</v>
      </c>
      <c r="S2" s="39" t="s">
        <v>10</v>
      </c>
      <c r="T2" s="40" t="s">
        <v>11</v>
      </c>
    </row>
    <row r="3" s="32" customFormat="1" ht="35" customHeight="1" spans="1:20">
      <c r="A3" s="39"/>
      <c r="B3" s="39"/>
      <c r="C3" s="39"/>
      <c r="D3" s="39"/>
      <c r="E3" s="39" t="s">
        <v>12</v>
      </c>
      <c r="F3" s="39" t="s">
        <v>13</v>
      </c>
      <c r="G3" s="40" t="s">
        <v>14</v>
      </c>
      <c r="H3" s="40" t="s">
        <v>15</v>
      </c>
      <c r="I3" s="40" t="s">
        <v>12</v>
      </c>
      <c r="J3" s="39" t="s">
        <v>16</v>
      </c>
      <c r="K3" s="39" t="s">
        <v>17</v>
      </c>
      <c r="L3" s="39" t="s">
        <v>18</v>
      </c>
      <c r="M3" s="39"/>
      <c r="N3" s="39" t="s">
        <v>19</v>
      </c>
      <c r="O3" s="39"/>
      <c r="P3" s="39" t="s">
        <v>20</v>
      </c>
      <c r="Q3" s="39" t="s">
        <v>21</v>
      </c>
      <c r="R3" s="39"/>
      <c r="S3" s="39"/>
      <c r="T3" s="40"/>
    </row>
    <row r="4" s="32" customFormat="1" ht="27" customHeight="1" spans="1:20">
      <c r="A4" s="39"/>
      <c r="B4" s="39"/>
      <c r="C4" s="39"/>
      <c r="D4" s="39"/>
      <c r="E4" s="39"/>
      <c r="F4" s="40" t="s">
        <v>22</v>
      </c>
      <c r="G4" s="40" t="s">
        <v>23</v>
      </c>
      <c r="H4" s="40" t="s">
        <v>24</v>
      </c>
      <c r="I4" s="40"/>
      <c r="J4" s="40" t="s">
        <v>22</v>
      </c>
      <c r="K4" s="40" t="s">
        <v>23</v>
      </c>
      <c r="L4" s="40" t="s">
        <v>24</v>
      </c>
      <c r="M4" s="39" t="s">
        <v>25</v>
      </c>
      <c r="N4" s="39" t="s">
        <v>26</v>
      </c>
      <c r="O4" s="39" t="s">
        <v>27</v>
      </c>
      <c r="P4" s="39" t="s">
        <v>28</v>
      </c>
      <c r="Q4" s="39" t="s">
        <v>29</v>
      </c>
      <c r="R4" s="39" t="s">
        <v>30</v>
      </c>
      <c r="S4" s="39" t="s">
        <v>31</v>
      </c>
      <c r="T4" s="40"/>
    </row>
    <row r="5" s="32" customFormat="1" spans="1:20">
      <c r="A5" s="39" t="s">
        <v>32</v>
      </c>
      <c r="B5" s="39" t="s">
        <v>33</v>
      </c>
      <c r="C5" s="39" t="s">
        <v>34</v>
      </c>
      <c r="D5" s="41" t="s">
        <v>35</v>
      </c>
      <c r="E5" s="39"/>
      <c r="F5" s="40"/>
      <c r="G5" s="40"/>
      <c r="H5" s="40"/>
      <c r="I5" s="40"/>
      <c r="J5" s="40"/>
      <c r="K5" s="40"/>
      <c r="L5" s="40"/>
      <c r="M5" s="39"/>
      <c r="N5" s="39"/>
      <c r="O5" s="39"/>
      <c r="P5" s="39"/>
      <c r="Q5" s="39"/>
      <c r="R5" s="39"/>
      <c r="S5" s="39"/>
      <c r="T5" s="40" t="s">
        <v>36</v>
      </c>
    </row>
    <row r="6" s="32" customFormat="1" spans="1:20">
      <c r="A6" s="39"/>
      <c r="B6" s="39"/>
      <c r="C6" s="39"/>
      <c r="D6" s="42" t="s">
        <v>37</v>
      </c>
      <c r="E6" s="39"/>
      <c r="F6" s="40"/>
      <c r="G6" s="40"/>
      <c r="H6" s="40"/>
      <c r="I6" s="40"/>
      <c r="J6" s="40"/>
      <c r="K6" s="40"/>
      <c r="L6" s="40"/>
      <c r="M6" s="39"/>
      <c r="N6" s="39"/>
      <c r="O6" s="39"/>
      <c r="P6" s="39"/>
      <c r="Q6" s="39"/>
      <c r="R6" s="39"/>
      <c r="S6" s="39"/>
      <c r="T6" s="40" t="s">
        <v>36</v>
      </c>
    </row>
    <row r="7" s="32" customFormat="1" spans="1:20">
      <c r="A7" s="39"/>
      <c r="B7" s="39"/>
      <c r="C7" s="39"/>
      <c r="D7" s="42" t="s">
        <v>38</v>
      </c>
      <c r="E7" s="39"/>
      <c r="F7" s="40"/>
      <c r="G7" s="40"/>
      <c r="H7" s="40"/>
      <c r="I7" s="40"/>
      <c r="J7" s="40"/>
      <c r="K7" s="40"/>
      <c r="L7" s="40"/>
      <c r="M7" s="39"/>
      <c r="N7" s="39"/>
      <c r="O7" s="39"/>
      <c r="P7" s="39"/>
      <c r="Q7" s="39"/>
      <c r="R7" s="39"/>
      <c r="S7" s="39"/>
      <c r="T7" s="40" t="s">
        <v>36</v>
      </c>
    </row>
    <row r="8" s="32" customFormat="1" spans="1:20">
      <c r="A8" s="39"/>
      <c r="B8" s="39"/>
      <c r="C8" s="39"/>
      <c r="D8" s="42" t="s">
        <v>39</v>
      </c>
      <c r="E8" s="39"/>
      <c r="F8" s="40"/>
      <c r="G8" s="40"/>
      <c r="H8" s="40"/>
      <c r="I8" s="40"/>
      <c r="J8" s="40"/>
      <c r="K8" s="40"/>
      <c r="L8" s="40"/>
      <c r="M8" s="39"/>
      <c r="N8" s="39"/>
      <c r="O8" s="39"/>
      <c r="P8" s="39"/>
      <c r="Q8" s="39"/>
      <c r="R8" s="39"/>
      <c r="S8" s="39"/>
      <c r="T8" s="40" t="s">
        <v>36</v>
      </c>
    </row>
    <row r="9" s="32" customFormat="1" spans="1:20">
      <c r="A9" s="39"/>
      <c r="B9" s="39" t="s">
        <v>40</v>
      </c>
      <c r="C9" s="39" t="s">
        <v>41</v>
      </c>
      <c r="D9" s="42" t="s">
        <v>42</v>
      </c>
      <c r="E9" s="39"/>
      <c r="F9" s="40"/>
      <c r="G9" s="40"/>
      <c r="H9" s="40"/>
      <c r="I9" s="40"/>
      <c r="J9" s="40"/>
      <c r="K9" s="40"/>
      <c r="L9" s="40"/>
      <c r="M9" s="39"/>
      <c r="N9" s="39"/>
      <c r="O9" s="39"/>
      <c r="P9" s="39"/>
      <c r="Q9" s="39"/>
      <c r="R9" s="39"/>
      <c r="S9" s="39"/>
      <c r="T9" s="40" t="s">
        <v>36</v>
      </c>
    </row>
    <row r="10" s="32" customFormat="1" spans="1:20">
      <c r="A10" s="39"/>
      <c r="B10" s="39"/>
      <c r="C10" s="39"/>
      <c r="D10" s="42" t="s">
        <v>43</v>
      </c>
      <c r="E10" s="39"/>
      <c r="F10" s="40"/>
      <c r="G10" s="40"/>
      <c r="H10" s="40"/>
      <c r="I10" s="40"/>
      <c r="J10" s="40"/>
      <c r="K10" s="40"/>
      <c r="L10" s="40"/>
      <c r="M10" s="39"/>
      <c r="N10" s="39"/>
      <c r="O10" s="39"/>
      <c r="P10" s="39"/>
      <c r="Q10" s="39"/>
      <c r="R10" s="39"/>
      <c r="S10" s="39"/>
      <c r="T10" s="40" t="s">
        <v>36</v>
      </c>
    </row>
    <row r="11" s="32" customFormat="1" spans="1:20">
      <c r="A11" s="39"/>
      <c r="B11" s="39"/>
      <c r="C11" s="39"/>
      <c r="D11" s="42" t="s">
        <v>44</v>
      </c>
      <c r="E11" s="39"/>
      <c r="F11" s="40"/>
      <c r="G11" s="40"/>
      <c r="H11" s="40"/>
      <c r="I11" s="40"/>
      <c r="J11" s="40"/>
      <c r="K11" s="40"/>
      <c r="L11" s="40"/>
      <c r="M11" s="39"/>
      <c r="N11" s="39"/>
      <c r="O11" s="39"/>
      <c r="P11" s="39"/>
      <c r="Q11" s="39"/>
      <c r="R11" s="39"/>
      <c r="S11" s="39"/>
      <c r="T11" s="40" t="s">
        <v>36</v>
      </c>
    </row>
    <row r="12" s="32" customFormat="1" spans="1:20">
      <c r="A12" s="39"/>
      <c r="B12" s="39" t="s">
        <v>45</v>
      </c>
      <c r="C12" s="39" t="s">
        <v>46</v>
      </c>
      <c r="D12" s="42" t="s">
        <v>47</v>
      </c>
      <c r="E12" s="39"/>
      <c r="F12" s="40"/>
      <c r="G12" s="40"/>
      <c r="H12" s="40"/>
      <c r="I12" s="40"/>
      <c r="J12" s="40"/>
      <c r="K12" s="40"/>
      <c r="L12" s="40"/>
      <c r="M12" s="39"/>
      <c r="N12" s="39"/>
      <c r="O12" s="39"/>
      <c r="P12" s="39"/>
      <c r="Q12" s="39"/>
      <c r="R12" s="39"/>
      <c r="S12" s="39"/>
      <c r="T12" s="40" t="s">
        <v>36</v>
      </c>
    </row>
    <row r="13" s="32" customFormat="1" spans="1:20">
      <c r="A13" s="39"/>
      <c r="B13" s="39"/>
      <c r="C13" s="39"/>
      <c r="D13" s="42" t="s">
        <v>48</v>
      </c>
      <c r="E13" s="39"/>
      <c r="F13" s="40"/>
      <c r="G13" s="40"/>
      <c r="H13" s="40"/>
      <c r="I13" s="40"/>
      <c r="J13" s="40"/>
      <c r="K13" s="40"/>
      <c r="L13" s="40"/>
      <c r="M13" s="39"/>
      <c r="N13" s="39"/>
      <c r="O13" s="39"/>
      <c r="P13" s="39"/>
      <c r="Q13" s="39"/>
      <c r="R13" s="39"/>
      <c r="S13" s="39"/>
      <c r="T13" s="40" t="s">
        <v>36</v>
      </c>
    </row>
    <row r="14" s="32" customFormat="1" spans="1:20">
      <c r="A14" s="39"/>
      <c r="B14" s="39"/>
      <c r="C14" s="39"/>
      <c r="D14" s="42" t="s">
        <v>49</v>
      </c>
      <c r="E14" s="39"/>
      <c r="F14" s="40"/>
      <c r="G14" s="40"/>
      <c r="H14" s="40"/>
      <c r="I14" s="40"/>
      <c r="J14" s="40"/>
      <c r="K14" s="40"/>
      <c r="L14" s="40"/>
      <c r="M14" s="39"/>
      <c r="N14" s="39"/>
      <c r="O14" s="39"/>
      <c r="P14" s="39"/>
      <c r="Q14" s="39"/>
      <c r="R14" s="39"/>
      <c r="S14" s="39"/>
      <c r="T14" s="40" t="s">
        <v>36</v>
      </c>
    </row>
    <row r="15" s="32" customFormat="1" spans="1:20">
      <c r="A15" s="39"/>
      <c r="B15" s="39"/>
      <c r="C15" s="39"/>
      <c r="D15" s="42" t="s">
        <v>50</v>
      </c>
      <c r="E15" s="39"/>
      <c r="F15" s="40"/>
      <c r="G15" s="40"/>
      <c r="H15" s="40"/>
      <c r="I15" s="40"/>
      <c r="J15" s="40"/>
      <c r="K15" s="40"/>
      <c r="L15" s="40"/>
      <c r="M15" s="39"/>
      <c r="N15" s="39"/>
      <c r="O15" s="39"/>
      <c r="P15" s="39"/>
      <c r="Q15" s="39"/>
      <c r="R15" s="39"/>
      <c r="S15" s="39"/>
      <c r="T15" s="40" t="s">
        <v>36</v>
      </c>
    </row>
    <row r="16" s="32" customFormat="1" spans="1:20">
      <c r="A16" s="39"/>
      <c r="B16" s="39"/>
      <c r="C16" s="39"/>
      <c r="D16" s="42" t="s">
        <v>51</v>
      </c>
      <c r="E16" s="40"/>
      <c r="F16" s="40"/>
      <c r="G16" s="40"/>
      <c r="H16" s="40"/>
      <c r="I16" s="40"/>
      <c r="J16" s="40"/>
      <c r="K16" s="40"/>
      <c r="L16" s="40"/>
      <c r="M16" s="39"/>
      <c r="N16" s="39"/>
      <c r="O16" s="39"/>
      <c r="P16" s="39"/>
      <c r="Q16" s="39"/>
      <c r="R16" s="39"/>
      <c r="S16" s="39"/>
      <c r="T16" s="40" t="s">
        <v>36</v>
      </c>
    </row>
    <row r="17" spans="1:23">
      <c r="A17" s="39">
        <v>1</v>
      </c>
      <c r="B17" s="43"/>
      <c r="C17" s="39" t="s">
        <v>52</v>
      </c>
      <c r="D17" s="44"/>
      <c r="E17" s="45">
        <v>2</v>
      </c>
      <c r="F17" s="45" t="s">
        <v>53</v>
      </c>
      <c r="H17" s="45"/>
      <c r="I17" s="46">
        <v>2</v>
      </c>
      <c r="J17" s="46" t="s">
        <v>53</v>
      </c>
      <c r="K17" s="46"/>
      <c r="L17" s="45"/>
      <c r="M17" s="39">
        <f t="shared" ref="M17:M60" si="0">E17*I17</f>
        <v>4</v>
      </c>
      <c r="N17" s="39" t="s">
        <v>54</v>
      </c>
      <c r="O17" s="39">
        <v>1</v>
      </c>
      <c r="P17" s="39">
        <v>3</v>
      </c>
      <c r="Q17" s="57">
        <v>10</v>
      </c>
      <c r="R17" s="39">
        <f t="shared" ref="R17:R60" si="1">O17*P17*Q17</f>
        <v>30</v>
      </c>
      <c r="S17" s="40">
        <f t="shared" ref="S17:S60" si="2">M17*R17</f>
        <v>120</v>
      </c>
      <c r="T17" s="40" t="s">
        <v>55</v>
      </c>
      <c r="U17" s="59"/>
      <c r="V17" s="59"/>
      <c r="W17" s="59"/>
    </row>
    <row r="18" ht="54" spans="1:23">
      <c r="A18" s="39">
        <v>2</v>
      </c>
      <c r="B18" s="39" t="s">
        <v>56</v>
      </c>
      <c r="C18" s="39" t="s">
        <v>57</v>
      </c>
      <c r="D18" s="44" t="s">
        <v>58</v>
      </c>
      <c r="E18" s="45">
        <v>2</v>
      </c>
      <c r="F18" s="46" t="s">
        <v>53</v>
      </c>
      <c r="G18" s="46"/>
      <c r="H18" s="46"/>
      <c r="I18" s="46">
        <v>1.5</v>
      </c>
      <c r="J18" s="45"/>
      <c r="K18" s="45" t="s">
        <v>53</v>
      </c>
      <c r="L18" s="46"/>
      <c r="M18" s="39">
        <f t="shared" si="0"/>
        <v>3</v>
      </c>
      <c r="N18" s="39" t="s">
        <v>59</v>
      </c>
      <c r="O18" s="46">
        <v>12</v>
      </c>
      <c r="P18" s="39">
        <v>3</v>
      </c>
      <c r="Q18" s="39">
        <v>2</v>
      </c>
      <c r="R18" s="39">
        <f t="shared" si="1"/>
        <v>72</v>
      </c>
      <c r="S18" s="40">
        <f t="shared" si="2"/>
        <v>216</v>
      </c>
      <c r="T18" s="40" t="s">
        <v>55</v>
      </c>
      <c r="U18" s="60" t="s">
        <v>60</v>
      </c>
      <c r="V18" s="61">
        <f>SUM(R17:R55)+R59+R82+R83+R84</f>
        <v>1675</v>
      </c>
      <c r="W18" s="61">
        <f>SUM(S17:S55)+S59+S82+S83+S84</f>
        <v>2931</v>
      </c>
    </row>
    <row r="19" ht="54" spans="1:23">
      <c r="A19" s="39">
        <v>3</v>
      </c>
      <c r="B19" s="39"/>
      <c r="C19" s="39"/>
      <c r="D19" s="44" t="s">
        <v>61</v>
      </c>
      <c r="E19" s="45">
        <v>1.5</v>
      </c>
      <c r="F19" s="46"/>
      <c r="G19" s="46" t="s">
        <v>53</v>
      </c>
      <c r="H19" s="46"/>
      <c r="I19" s="46">
        <v>1.5</v>
      </c>
      <c r="J19" s="45"/>
      <c r="K19" s="46" t="s">
        <v>53</v>
      </c>
      <c r="L19" s="45"/>
      <c r="M19" s="39">
        <f t="shared" si="0"/>
        <v>2.25</v>
      </c>
      <c r="N19" s="39" t="s">
        <v>59</v>
      </c>
      <c r="O19" s="46">
        <v>12</v>
      </c>
      <c r="P19" s="39">
        <v>5</v>
      </c>
      <c r="Q19" s="57">
        <v>1.5</v>
      </c>
      <c r="R19" s="39">
        <f t="shared" si="1"/>
        <v>90</v>
      </c>
      <c r="S19" s="40">
        <f t="shared" si="2"/>
        <v>202.5</v>
      </c>
      <c r="T19" s="40" t="s">
        <v>55</v>
      </c>
      <c r="U19" s="59"/>
      <c r="V19" s="59"/>
      <c r="W19" s="59"/>
    </row>
    <row r="20" ht="27" spans="1:23">
      <c r="A20" s="39">
        <v>4</v>
      </c>
      <c r="B20" s="39"/>
      <c r="C20" s="39"/>
      <c r="D20" s="44" t="s">
        <v>62</v>
      </c>
      <c r="E20" s="39">
        <v>1</v>
      </c>
      <c r="F20" s="39"/>
      <c r="H20" s="45" t="s">
        <v>53</v>
      </c>
      <c r="I20" s="46">
        <v>1</v>
      </c>
      <c r="J20" s="39"/>
      <c r="K20" s="39"/>
      <c r="L20" s="39" t="s">
        <v>53</v>
      </c>
      <c r="M20" s="39">
        <f t="shared" si="0"/>
        <v>1</v>
      </c>
      <c r="N20" s="39" t="s">
        <v>63</v>
      </c>
      <c r="O20" s="46">
        <v>252</v>
      </c>
      <c r="P20" s="39">
        <v>2</v>
      </c>
      <c r="Q20" s="39">
        <v>1</v>
      </c>
      <c r="R20" s="39">
        <f t="shared" si="1"/>
        <v>504</v>
      </c>
      <c r="S20" s="40">
        <f t="shared" si="2"/>
        <v>504</v>
      </c>
      <c r="T20" s="40" t="s">
        <v>55</v>
      </c>
      <c r="U20" s="59"/>
      <c r="V20" s="59"/>
      <c r="W20" s="59"/>
    </row>
    <row r="21" ht="27" spans="1:23">
      <c r="A21" s="39">
        <v>5</v>
      </c>
      <c r="B21" s="39"/>
      <c r="C21" s="39"/>
      <c r="D21" s="44" t="s">
        <v>64</v>
      </c>
      <c r="E21" s="45">
        <v>1.5</v>
      </c>
      <c r="F21" s="39"/>
      <c r="G21" s="45" t="s">
        <v>53</v>
      </c>
      <c r="H21" s="45"/>
      <c r="I21" s="46">
        <v>1.5</v>
      </c>
      <c r="J21" s="39"/>
      <c r="K21" s="39" t="s">
        <v>53</v>
      </c>
      <c r="L21" s="39"/>
      <c r="M21" s="39">
        <f t="shared" si="0"/>
        <v>2.25</v>
      </c>
      <c r="N21" s="39" t="s">
        <v>59</v>
      </c>
      <c r="O21" s="46">
        <v>12</v>
      </c>
      <c r="P21" s="57">
        <v>5</v>
      </c>
      <c r="Q21" s="57">
        <v>1.5</v>
      </c>
      <c r="R21" s="39">
        <f t="shared" si="1"/>
        <v>90</v>
      </c>
      <c r="S21" s="40">
        <f t="shared" si="2"/>
        <v>202.5</v>
      </c>
      <c r="T21" s="40" t="s">
        <v>55</v>
      </c>
      <c r="U21" s="59"/>
      <c r="V21" s="59"/>
      <c r="W21" s="59"/>
    </row>
    <row r="22" ht="27" spans="1:23">
      <c r="A22" s="39">
        <v>6</v>
      </c>
      <c r="B22" s="39" t="s">
        <v>65</v>
      </c>
      <c r="C22" s="39" t="s">
        <v>66</v>
      </c>
      <c r="D22" s="44" t="s">
        <v>67</v>
      </c>
      <c r="E22" s="45">
        <v>1.5</v>
      </c>
      <c r="F22" s="39"/>
      <c r="G22" s="45" t="s">
        <v>53</v>
      </c>
      <c r="I22" s="46">
        <v>1.5</v>
      </c>
      <c r="K22" s="46" t="s">
        <v>53</v>
      </c>
      <c r="L22" s="39"/>
      <c r="M22" s="39">
        <f t="shared" si="0"/>
        <v>2.25</v>
      </c>
      <c r="N22" s="39" t="s">
        <v>59</v>
      </c>
      <c r="O22" s="46">
        <v>12</v>
      </c>
      <c r="P22" s="39">
        <v>4</v>
      </c>
      <c r="Q22" s="39">
        <v>5</v>
      </c>
      <c r="R22" s="39">
        <f t="shared" si="1"/>
        <v>240</v>
      </c>
      <c r="S22" s="40">
        <f t="shared" si="2"/>
        <v>540</v>
      </c>
      <c r="T22" s="40" t="s">
        <v>55</v>
      </c>
      <c r="U22" s="59"/>
      <c r="V22" s="59"/>
      <c r="W22" s="59"/>
    </row>
    <row r="23" ht="40.5" spans="1:23">
      <c r="A23" s="39">
        <v>7</v>
      </c>
      <c r="B23" s="39"/>
      <c r="C23" s="39" t="s">
        <v>68</v>
      </c>
      <c r="D23" s="44" t="s">
        <v>69</v>
      </c>
      <c r="E23" s="45"/>
      <c r="F23" s="39"/>
      <c r="G23" s="45"/>
      <c r="H23" s="45"/>
      <c r="I23" s="46"/>
      <c r="J23" s="39"/>
      <c r="K23" s="39"/>
      <c r="L23" s="39"/>
      <c r="M23" s="39"/>
      <c r="N23" s="39"/>
      <c r="O23" s="46"/>
      <c r="P23" s="39"/>
      <c r="Q23" s="39"/>
      <c r="R23" s="39"/>
      <c r="S23" s="40"/>
      <c r="T23" s="40" t="s">
        <v>36</v>
      </c>
      <c r="U23" s="59"/>
      <c r="V23" s="59"/>
      <c r="W23" s="59"/>
    </row>
    <row r="24" ht="27" spans="1:23">
      <c r="A24" s="39">
        <v>8</v>
      </c>
      <c r="B24" s="39"/>
      <c r="C24" s="39" t="s">
        <v>70</v>
      </c>
      <c r="D24" s="44" t="s">
        <v>71</v>
      </c>
      <c r="E24" s="45">
        <v>1.5</v>
      </c>
      <c r="F24" s="46"/>
      <c r="G24" s="46" t="s">
        <v>53</v>
      </c>
      <c r="I24" s="46">
        <v>1</v>
      </c>
      <c r="J24" s="45"/>
      <c r="L24" s="45" t="s">
        <v>53</v>
      </c>
      <c r="M24" s="39">
        <f t="shared" si="0"/>
        <v>1.5</v>
      </c>
      <c r="N24" s="39" t="s">
        <v>72</v>
      </c>
      <c r="O24" s="46">
        <v>4</v>
      </c>
      <c r="P24" s="39">
        <v>2</v>
      </c>
      <c r="Q24" s="57">
        <v>4</v>
      </c>
      <c r="R24" s="39">
        <f t="shared" si="1"/>
        <v>32</v>
      </c>
      <c r="S24" s="40">
        <f t="shared" si="2"/>
        <v>48</v>
      </c>
      <c r="T24" s="40" t="s">
        <v>55</v>
      </c>
      <c r="U24" s="59"/>
      <c r="V24" s="59"/>
      <c r="W24" s="59"/>
    </row>
    <row r="25" spans="1:23">
      <c r="A25" s="39">
        <v>9</v>
      </c>
      <c r="B25" s="39"/>
      <c r="C25" s="39"/>
      <c r="D25" s="44" t="s">
        <v>73</v>
      </c>
      <c r="E25" s="45">
        <v>1</v>
      </c>
      <c r="F25" s="46"/>
      <c r="G25" s="46"/>
      <c r="H25" s="46" t="s">
        <v>53</v>
      </c>
      <c r="I25" s="46">
        <v>1</v>
      </c>
      <c r="J25" s="39"/>
      <c r="K25" s="39"/>
      <c r="L25" s="39" t="s">
        <v>53</v>
      </c>
      <c r="M25" s="39">
        <f t="shared" si="0"/>
        <v>1</v>
      </c>
      <c r="N25" s="39" t="s">
        <v>72</v>
      </c>
      <c r="O25" s="46">
        <v>4</v>
      </c>
      <c r="P25" s="39">
        <v>2</v>
      </c>
      <c r="Q25" s="39">
        <v>1.5</v>
      </c>
      <c r="R25" s="39">
        <f t="shared" si="1"/>
        <v>12</v>
      </c>
      <c r="S25" s="40">
        <f t="shared" si="2"/>
        <v>12</v>
      </c>
      <c r="T25" s="40" t="s">
        <v>55</v>
      </c>
      <c r="U25" s="59"/>
      <c r="V25" s="59"/>
      <c r="W25" s="59"/>
    </row>
    <row r="26" spans="1:23">
      <c r="A26" s="39">
        <v>10</v>
      </c>
      <c r="B26" s="39"/>
      <c r="C26" s="39"/>
      <c r="D26" s="44" t="s">
        <v>74</v>
      </c>
      <c r="E26" s="39">
        <v>1</v>
      </c>
      <c r="F26" s="46"/>
      <c r="G26" s="46"/>
      <c r="H26" s="46" t="s">
        <v>53</v>
      </c>
      <c r="I26" s="46">
        <v>1</v>
      </c>
      <c r="J26" s="46"/>
      <c r="K26" s="46"/>
      <c r="L26" s="46" t="s">
        <v>53</v>
      </c>
      <c r="M26" s="39">
        <f t="shared" si="0"/>
        <v>1</v>
      </c>
      <c r="N26" s="39" t="s">
        <v>72</v>
      </c>
      <c r="O26" s="46">
        <v>4</v>
      </c>
      <c r="P26" s="39">
        <v>2</v>
      </c>
      <c r="Q26" s="57">
        <v>2</v>
      </c>
      <c r="R26" s="39">
        <f t="shared" si="1"/>
        <v>16</v>
      </c>
      <c r="S26" s="40">
        <f t="shared" si="2"/>
        <v>16</v>
      </c>
      <c r="T26" s="40" t="s">
        <v>55</v>
      </c>
      <c r="U26" s="59"/>
      <c r="V26" s="59"/>
      <c r="W26" s="59"/>
    </row>
    <row r="27" ht="40.5" spans="1:23">
      <c r="A27" s="39">
        <v>11</v>
      </c>
      <c r="B27" s="39"/>
      <c r="C27" s="39"/>
      <c r="D27" s="47" t="s">
        <v>75</v>
      </c>
      <c r="E27" s="39">
        <v>1.5</v>
      </c>
      <c r="F27" s="46"/>
      <c r="G27" s="46" t="s">
        <v>53</v>
      </c>
      <c r="H27" s="46"/>
      <c r="I27" s="58">
        <v>1</v>
      </c>
      <c r="J27" s="39"/>
      <c r="L27" s="39" t="s">
        <v>53</v>
      </c>
      <c r="M27" s="39">
        <f t="shared" si="0"/>
        <v>1.5</v>
      </c>
      <c r="N27" s="39" t="s">
        <v>72</v>
      </c>
      <c r="O27" s="46">
        <v>4</v>
      </c>
      <c r="P27" s="39">
        <v>2</v>
      </c>
      <c r="Q27" s="39">
        <v>2</v>
      </c>
      <c r="R27" s="39">
        <f t="shared" si="1"/>
        <v>16</v>
      </c>
      <c r="S27" s="40">
        <f t="shared" si="2"/>
        <v>24</v>
      </c>
      <c r="T27" s="40" t="s">
        <v>55</v>
      </c>
      <c r="U27" s="59"/>
      <c r="V27" s="59"/>
      <c r="W27" s="59"/>
    </row>
    <row r="28" ht="27" spans="1:23">
      <c r="A28" s="39">
        <v>12</v>
      </c>
      <c r="B28" s="39"/>
      <c r="C28" s="48" t="s">
        <v>76</v>
      </c>
      <c r="D28" s="44" t="s">
        <v>71</v>
      </c>
      <c r="E28" s="39">
        <v>1</v>
      </c>
      <c r="F28" s="46"/>
      <c r="G28" s="46"/>
      <c r="H28" s="46" t="s">
        <v>53</v>
      </c>
      <c r="I28" s="58">
        <v>1</v>
      </c>
      <c r="J28" s="45"/>
      <c r="L28" s="45" t="s">
        <v>53</v>
      </c>
      <c r="M28" s="39">
        <f t="shared" si="0"/>
        <v>1</v>
      </c>
      <c r="N28" s="39" t="s">
        <v>72</v>
      </c>
      <c r="O28" s="46">
        <v>4</v>
      </c>
      <c r="P28" s="39">
        <v>2</v>
      </c>
      <c r="Q28" s="57">
        <v>4</v>
      </c>
      <c r="R28" s="39">
        <f t="shared" si="1"/>
        <v>32</v>
      </c>
      <c r="S28" s="40">
        <f t="shared" si="2"/>
        <v>32</v>
      </c>
      <c r="T28" s="40" t="s">
        <v>55</v>
      </c>
      <c r="U28" s="59"/>
      <c r="V28" s="59"/>
      <c r="W28" s="59"/>
    </row>
    <row r="29" ht="27" spans="1:23">
      <c r="A29" s="39">
        <v>13</v>
      </c>
      <c r="B29" s="39"/>
      <c r="C29" s="48"/>
      <c r="D29" s="44" t="s">
        <v>77</v>
      </c>
      <c r="E29" s="45">
        <v>1</v>
      </c>
      <c r="F29" s="46"/>
      <c r="G29" s="46"/>
      <c r="H29" s="46" t="s">
        <v>53</v>
      </c>
      <c r="I29" s="46">
        <v>1</v>
      </c>
      <c r="J29" s="39"/>
      <c r="K29" s="39"/>
      <c r="L29" s="39" t="s">
        <v>53</v>
      </c>
      <c r="M29" s="39">
        <f t="shared" si="0"/>
        <v>1</v>
      </c>
      <c r="N29" s="39" t="s">
        <v>72</v>
      </c>
      <c r="O29" s="46">
        <v>4</v>
      </c>
      <c r="P29" s="39">
        <v>2</v>
      </c>
      <c r="Q29" s="39">
        <v>4</v>
      </c>
      <c r="R29" s="39">
        <f t="shared" si="1"/>
        <v>32</v>
      </c>
      <c r="S29" s="40">
        <f t="shared" si="2"/>
        <v>32</v>
      </c>
      <c r="T29" s="40" t="s">
        <v>55</v>
      </c>
      <c r="U29" s="59"/>
      <c r="V29" s="59"/>
      <c r="W29" s="59"/>
    </row>
    <row r="30" ht="27" spans="1:23">
      <c r="A30" s="39">
        <v>14</v>
      </c>
      <c r="B30" s="39"/>
      <c r="C30" s="40" t="s">
        <v>78</v>
      </c>
      <c r="D30" s="44" t="s">
        <v>79</v>
      </c>
      <c r="E30" s="39">
        <v>1.5</v>
      </c>
      <c r="F30" s="46"/>
      <c r="G30" s="46" t="s">
        <v>53</v>
      </c>
      <c r="H30" s="46"/>
      <c r="I30" s="46">
        <v>1</v>
      </c>
      <c r="K30" s="46"/>
      <c r="L30" s="45" t="s">
        <v>53</v>
      </c>
      <c r="M30" s="39">
        <f t="shared" si="0"/>
        <v>1.5</v>
      </c>
      <c r="N30" s="39" t="s">
        <v>54</v>
      </c>
      <c r="O30" s="39">
        <v>1</v>
      </c>
      <c r="P30" s="39">
        <v>1</v>
      </c>
      <c r="Q30" s="39">
        <v>10</v>
      </c>
      <c r="R30" s="39">
        <f t="shared" si="1"/>
        <v>10</v>
      </c>
      <c r="S30" s="40">
        <f t="shared" si="2"/>
        <v>15</v>
      </c>
      <c r="T30" s="40" t="s">
        <v>55</v>
      </c>
      <c r="U30" s="59"/>
      <c r="V30" s="59"/>
      <c r="W30" s="59"/>
    </row>
    <row r="31" ht="27" spans="1:23">
      <c r="A31" s="39">
        <v>15</v>
      </c>
      <c r="B31" s="39"/>
      <c r="C31" s="40"/>
      <c r="D31" s="44" t="s">
        <v>80</v>
      </c>
      <c r="E31" s="39">
        <v>1.5</v>
      </c>
      <c r="F31" s="46"/>
      <c r="G31" s="46" t="s">
        <v>53</v>
      </c>
      <c r="H31" s="46"/>
      <c r="I31" s="46">
        <v>1</v>
      </c>
      <c r="J31" s="45"/>
      <c r="L31" s="46" t="s">
        <v>53</v>
      </c>
      <c r="M31" s="39">
        <f t="shared" si="0"/>
        <v>1.5</v>
      </c>
      <c r="N31" s="39" t="s">
        <v>54</v>
      </c>
      <c r="O31" s="39">
        <v>1</v>
      </c>
      <c r="P31" s="39">
        <v>1</v>
      </c>
      <c r="Q31" s="39">
        <v>8</v>
      </c>
      <c r="R31" s="39">
        <f t="shared" si="1"/>
        <v>8</v>
      </c>
      <c r="S31" s="40">
        <f t="shared" si="2"/>
        <v>12</v>
      </c>
      <c r="T31" s="40" t="s">
        <v>55</v>
      </c>
      <c r="U31" s="59"/>
      <c r="V31" s="59"/>
      <c r="W31" s="59"/>
    </row>
    <row r="32" ht="27" spans="1:23">
      <c r="A32" s="39">
        <v>16</v>
      </c>
      <c r="B32" s="39"/>
      <c r="C32" s="40"/>
      <c r="D32" s="44" t="s">
        <v>81</v>
      </c>
      <c r="E32" s="39">
        <v>2</v>
      </c>
      <c r="F32" s="46" t="s">
        <v>53</v>
      </c>
      <c r="G32" s="46"/>
      <c r="H32" s="46"/>
      <c r="I32" s="46">
        <v>1.5</v>
      </c>
      <c r="J32" s="45"/>
      <c r="K32" s="45" t="s">
        <v>53</v>
      </c>
      <c r="L32" s="46"/>
      <c r="M32" s="39">
        <f t="shared" si="0"/>
        <v>3</v>
      </c>
      <c r="N32" s="39" t="s">
        <v>54</v>
      </c>
      <c r="O32" s="39">
        <v>1</v>
      </c>
      <c r="P32" s="39">
        <v>1</v>
      </c>
      <c r="Q32" s="39">
        <v>10</v>
      </c>
      <c r="R32" s="39">
        <f t="shared" si="1"/>
        <v>10</v>
      </c>
      <c r="S32" s="40">
        <f t="shared" si="2"/>
        <v>30</v>
      </c>
      <c r="T32" s="40" t="s">
        <v>55</v>
      </c>
      <c r="U32" s="59"/>
      <c r="V32" s="59"/>
      <c r="W32" s="59"/>
    </row>
    <row r="33" ht="54" spans="1:23">
      <c r="A33" s="39">
        <v>17</v>
      </c>
      <c r="B33" s="39"/>
      <c r="C33" s="40"/>
      <c r="D33" s="44" t="s">
        <v>82</v>
      </c>
      <c r="E33" s="39">
        <v>1</v>
      </c>
      <c r="G33" s="46"/>
      <c r="H33" s="46" t="s">
        <v>53</v>
      </c>
      <c r="I33" s="46">
        <v>1</v>
      </c>
      <c r="J33" s="45"/>
      <c r="K33" s="46"/>
      <c r="L33" s="45" t="s">
        <v>53</v>
      </c>
      <c r="M33" s="39">
        <f t="shared" si="0"/>
        <v>1</v>
      </c>
      <c r="N33" s="39" t="s">
        <v>54</v>
      </c>
      <c r="O33" s="39">
        <v>1</v>
      </c>
      <c r="P33" s="39">
        <v>1</v>
      </c>
      <c r="Q33" s="39">
        <v>2</v>
      </c>
      <c r="R33" s="39">
        <f t="shared" si="1"/>
        <v>2</v>
      </c>
      <c r="S33" s="40">
        <f t="shared" si="2"/>
        <v>2</v>
      </c>
      <c r="T33" s="40" t="s">
        <v>55</v>
      </c>
      <c r="U33" s="59"/>
      <c r="V33" s="59"/>
      <c r="W33" s="59"/>
    </row>
    <row r="34" spans="1:23">
      <c r="A34" s="39">
        <v>18</v>
      </c>
      <c r="B34" s="39"/>
      <c r="C34" s="40"/>
      <c r="D34" s="44" t="s">
        <v>83</v>
      </c>
      <c r="E34" s="46">
        <v>1.5</v>
      </c>
      <c r="F34" s="46"/>
      <c r="G34" s="46" t="s">
        <v>53</v>
      </c>
      <c r="H34" s="46"/>
      <c r="I34" s="46">
        <v>1</v>
      </c>
      <c r="J34" s="45"/>
      <c r="K34" s="46"/>
      <c r="L34" s="45" t="s">
        <v>53</v>
      </c>
      <c r="M34" s="39">
        <f t="shared" si="0"/>
        <v>1.5</v>
      </c>
      <c r="N34" s="39" t="s">
        <v>54</v>
      </c>
      <c r="O34" s="46">
        <v>1</v>
      </c>
      <c r="P34" s="39">
        <v>1</v>
      </c>
      <c r="Q34" s="39">
        <v>4</v>
      </c>
      <c r="R34" s="39">
        <f t="shared" si="1"/>
        <v>4</v>
      </c>
      <c r="S34" s="40">
        <f t="shared" si="2"/>
        <v>6</v>
      </c>
      <c r="T34" s="40" t="s">
        <v>55</v>
      </c>
      <c r="U34" s="59"/>
      <c r="V34" s="59"/>
      <c r="W34" s="59"/>
    </row>
    <row r="35" ht="27" spans="1:23">
      <c r="A35" s="39">
        <v>19</v>
      </c>
      <c r="B35" s="39"/>
      <c r="C35" s="40"/>
      <c r="D35" s="47" t="s">
        <v>84</v>
      </c>
      <c r="E35" s="39">
        <v>2</v>
      </c>
      <c r="F35" s="46" t="s">
        <v>53</v>
      </c>
      <c r="G35" s="46"/>
      <c r="H35" s="46"/>
      <c r="I35" s="58">
        <v>1</v>
      </c>
      <c r="J35" s="39"/>
      <c r="L35" s="39" t="s">
        <v>53</v>
      </c>
      <c r="M35" s="39">
        <f t="shared" si="0"/>
        <v>2</v>
      </c>
      <c r="N35" s="39" t="s">
        <v>54</v>
      </c>
      <c r="O35" s="46">
        <v>1</v>
      </c>
      <c r="P35" s="39">
        <v>1</v>
      </c>
      <c r="Q35" s="39">
        <v>2</v>
      </c>
      <c r="R35" s="39">
        <f t="shared" si="1"/>
        <v>2</v>
      </c>
      <c r="S35" s="40">
        <f t="shared" si="2"/>
        <v>4</v>
      </c>
      <c r="T35" s="40" t="s">
        <v>55</v>
      </c>
      <c r="U35" s="59"/>
      <c r="V35" s="59"/>
      <c r="W35" s="59"/>
    </row>
    <row r="36" ht="27" spans="1:23">
      <c r="A36" s="39">
        <v>20</v>
      </c>
      <c r="B36" s="39"/>
      <c r="C36" s="40"/>
      <c r="D36" s="44" t="s">
        <v>85</v>
      </c>
      <c r="E36" s="39">
        <v>1.5</v>
      </c>
      <c r="F36" s="46"/>
      <c r="G36" s="46" t="s">
        <v>53</v>
      </c>
      <c r="H36" s="46"/>
      <c r="I36" s="46">
        <v>2</v>
      </c>
      <c r="J36" s="45" t="s">
        <v>53</v>
      </c>
      <c r="K36" s="46"/>
      <c r="L36" s="45"/>
      <c r="M36" s="39">
        <f t="shared" si="0"/>
        <v>3</v>
      </c>
      <c r="N36" s="39" t="s">
        <v>54</v>
      </c>
      <c r="O36" s="46">
        <v>1</v>
      </c>
      <c r="P36" s="39">
        <v>2</v>
      </c>
      <c r="Q36" s="57">
        <v>15</v>
      </c>
      <c r="R36" s="39">
        <f t="shared" si="1"/>
        <v>30</v>
      </c>
      <c r="S36" s="40">
        <f t="shared" si="2"/>
        <v>90</v>
      </c>
      <c r="T36" s="40" t="s">
        <v>55</v>
      </c>
      <c r="U36" s="59"/>
      <c r="V36" s="59"/>
      <c r="W36" s="59"/>
    </row>
    <row r="37" ht="27" spans="1:23">
      <c r="A37" s="39">
        <v>21</v>
      </c>
      <c r="B37" s="39"/>
      <c r="C37" s="40"/>
      <c r="D37" s="44" t="s">
        <v>86</v>
      </c>
      <c r="E37" s="39">
        <v>1.5</v>
      </c>
      <c r="F37" s="46"/>
      <c r="G37" s="46" t="s">
        <v>53</v>
      </c>
      <c r="H37" s="46"/>
      <c r="I37" s="46">
        <v>1</v>
      </c>
      <c r="J37" s="45"/>
      <c r="L37" s="45" t="s">
        <v>53</v>
      </c>
      <c r="M37" s="39">
        <f t="shared" si="0"/>
        <v>1.5</v>
      </c>
      <c r="N37" s="39" t="s">
        <v>54</v>
      </c>
      <c r="O37" s="46">
        <v>1</v>
      </c>
      <c r="P37" s="39">
        <v>5</v>
      </c>
      <c r="Q37" s="39">
        <v>3</v>
      </c>
      <c r="R37" s="39">
        <f t="shared" si="1"/>
        <v>15</v>
      </c>
      <c r="S37" s="40">
        <f t="shared" si="2"/>
        <v>22.5</v>
      </c>
      <c r="T37" s="40" t="s">
        <v>55</v>
      </c>
      <c r="U37" s="59"/>
      <c r="V37" s="59"/>
      <c r="W37" s="59"/>
    </row>
    <row r="38" ht="27" spans="1:23">
      <c r="A38" s="39">
        <v>22</v>
      </c>
      <c r="B38" s="39"/>
      <c r="C38" s="40"/>
      <c r="D38" s="44" t="s">
        <v>87</v>
      </c>
      <c r="E38" s="39">
        <v>1</v>
      </c>
      <c r="F38" s="46"/>
      <c r="G38" s="46"/>
      <c r="H38" s="46" t="s">
        <v>53</v>
      </c>
      <c r="I38" s="46">
        <v>1</v>
      </c>
      <c r="J38" s="45"/>
      <c r="K38" s="46"/>
      <c r="L38" s="46" t="s">
        <v>53</v>
      </c>
      <c r="M38" s="39">
        <f t="shared" si="0"/>
        <v>1</v>
      </c>
      <c r="N38" s="39" t="s">
        <v>54</v>
      </c>
      <c r="O38" s="46">
        <v>1</v>
      </c>
      <c r="P38" s="39">
        <v>1</v>
      </c>
      <c r="Q38" s="39">
        <v>2</v>
      </c>
      <c r="R38" s="39">
        <f t="shared" si="1"/>
        <v>2</v>
      </c>
      <c r="S38" s="40">
        <f t="shared" si="2"/>
        <v>2</v>
      </c>
      <c r="T38" s="40" t="s">
        <v>55</v>
      </c>
      <c r="U38" s="59"/>
      <c r="V38" s="59"/>
      <c r="W38" s="59"/>
    </row>
    <row r="39" spans="1:23">
      <c r="A39" s="39">
        <v>23</v>
      </c>
      <c r="B39" s="39"/>
      <c r="C39" s="40"/>
      <c r="D39" s="44" t="s">
        <v>88</v>
      </c>
      <c r="E39" s="45">
        <v>1</v>
      </c>
      <c r="F39" s="46"/>
      <c r="G39" s="46"/>
      <c r="H39" s="46" t="s">
        <v>53</v>
      </c>
      <c r="I39" s="46">
        <v>1</v>
      </c>
      <c r="J39" s="45"/>
      <c r="K39" s="46"/>
      <c r="L39" s="46" t="s">
        <v>53</v>
      </c>
      <c r="M39" s="39">
        <f t="shared" si="0"/>
        <v>1</v>
      </c>
      <c r="N39" s="39" t="s">
        <v>54</v>
      </c>
      <c r="O39" s="46">
        <v>1</v>
      </c>
      <c r="P39" s="39">
        <v>1</v>
      </c>
      <c r="Q39" s="39">
        <v>2</v>
      </c>
      <c r="R39" s="39">
        <f t="shared" si="1"/>
        <v>2</v>
      </c>
      <c r="S39" s="40">
        <f t="shared" si="2"/>
        <v>2</v>
      </c>
      <c r="T39" s="40" t="s">
        <v>55</v>
      </c>
      <c r="U39" s="59"/>
      <c r="V39" s="59"/>
      <c r="W39" s="59"/>
    </row>
    <row r="40" ht="27" spans="1:23">
      <c r="A40" s="39">
        <v>24</v>
      </c>
      <c r="B40" s="39"/>
      <c r="C40" s="40"/>
      <c r="D40" s="44" t="s">
        <v>89</v>
      </c>
      <c r="E40" s="39">
        <v>1.5</v>
      </c>
      <c r="F40" s="46"/>
      <c r="G40" s="46" t="s">
        <v>53</v>
      </c>
      <c r="H40" s="46"/>
      <c r="I40" s="46">
        <v>1</v>
      </c>
      <c r="J40" s="45"/>
      <c r="L40" s="46" t="s">
        <v>53</v>
      </c>
      <c r="M40" s="39">
        <f t="shared" si="0"/>
        <v>1.5</v>
      </c>
      <c r="N40" s="39" t="s">
        <v>54</v>
      </c>
      <c r="O40" s="46">
        <v>1</v>
      </c>
      <c r="P40" s="39">
        <v>1</v>
      </c>
      <c r="Q40" s="39">
        <v>4</v>
      </c>
      <c r="R40" s="39">
        <f t="shared" si="1"/>
        <v>4</v>
      </c>
      <c r="S40" s="40">
        <f t="shared" si="2"/>
        <v>6</v>
      </c>
      <c r="T40" s="40" t="s">
        <v>55</v>
      </c>
      <c r="U40" s="59"/>
      <c r="V40" s="59"/>
      <c r="W40" s="59"/>
    </row>
    <row r="41" spans="1:23">
      <c r="A41" s="39">
        <v>25</v>
      </c>
      <c r="B41" s="39"/>
      <c r="C41" s="40"/>
      <c r="D41" s="44" t="s">
        <v>90</v>
      </c>
      <c r="E41" s="39">
        <v>1</v>
      </c>
      <c r="F41" s="46"/>
      <c r="G41" s="46"/>
      <c r="H41" s="46" t="s">
        <v>53</v>
      </c>
      <c r="I41" s="46">
        <v>1</v>
      </c>
      <c r="J41" s="39"/>
      <c r="K41" s="39"/>
      <c r="L41" s="39" t="s">
        <v>53</v>
      </c>
      <c r="M41" s="39">
        <f t="shared" si="0"/>
        <v>1</v>
      </c>
      <c r="N41" s="39" t="s">
        <v>54</v>
      </c>
      <c r="O41" s="46">
        <v>1</v>
      </c>
      <c r="P41" s="39">
        <v>1</v>
      </c>
      <c r="Q41" s="57">
        <v>8</v>
      </c>
      <c r="R41" s="39">
        <f t="shared" si="1"/>
        <v>8</v>
      </c>
      <c r="S41" s="40">
        <f t="shared" si="2"/>
        <v>8</v>
      </c>
      <c r="T41" s="40" t="s">
        <v>55</v>
      </c>
      <c r="U41" s="59"/>
      <c r="V41" s="59"/>
      <c r="W41" s="59"/>
    </row>
    <row r="42" ht="27" spans="1:23">
      <c r="A42" s="39">
        <v>26</v>
      </c>
      <c r="B42" s="39"/>
      <c r="C42" s="48" t="s">
        <v>91</v>
      </c>
      <c r="D42" s="44" t="s">
        <v>92</v>
      </c>
      <c r="E42" s="45">
        <v>1.5</v>
      </c>
      <c r="F42" s="46"/>
      <c r="G42" s="46" t="s">
        <v>53</v>
      </c>
      <c r="I42" s="58">
        <v>1</v>
      </c>
      <c r="J42" s="46"/>
      <c r="L42" s="46" t="s">
        <v>53</v>
      </c>
      <c r="M42" s="39">
        <f t="shared" si="0"/>
        <v>1.5</v>
      </c>
      <c r="N42" s="39" t="s">
        <v>54</v>
      </c>
      <c r="O42" s="39">
        <v>1</v>
      </c>
      <c r="P42" s="39">
        <v>2</v>
      </c>
      <c r="Q42" s="57">
        <v>5</v>
      </c>
      <c r="R42" s="39">
        <f t="shared" si="1"/>
        <v>10</v>
      </c>
      <c r="S42" s="40">
        <f t="shared" si="2"/>
        <v>15</v>
      </c>
      <c r="T42" s="40" t="s">
        <v>55</v>
      </c>
      <c r="U42" s="59"/>
      <c r="V42" s="59"/>
      <c r="W42" s="59"/>
    </row>
    <row r="43" ht="27" spans="1:23">
      <c r="A43" s="39">
        <v>27</v>
      </c>
      <c r="B43" s="39"/>
      <c r="C43" s="48"/>
      <c r="D43" s="44" t="s">
        <v>93</v>
      </c>
      <c r="E43" s="39">
        <v>2</v>
      </c>
      <c r="F43" s="46" t="s">
        <v>53</v>
      </c>
      <c r="G43" s="46"/>
      <c r="H43" s="46"/>
      <c r="I43" s="46">
        <v>1</v>
      </c>
      <c r="K43" s="45"/>
      <c r="L43" s="45" t="s">
        <v>53</v>
      </c>
      <c r="M43" s="39">
        <f t="shared" si="0"/>
        <v>2</v>
      </c>
      <c r="N43" s="39" t="s">
        <v>54</v>
      </c>
      <c r="O43" s="39">
        <v>1</v>
      </c>
      <c r="P43" s="39">
        <v>2</v>
      </c>
      <c r="Q43" s="57">
        <v>8</v>
      </c>
      <c r="R43" s="39">
        <f t="shared" si="1"/>
        <v>16</v>
      </c>
      <c r="S43" s="40">
        <f t="shared" si="2"/>
        <v>32</v>
      </c>
      <c r="T43" s="40" t="s">
        <v>55</v>
      </c>
      <c r="U43" s="59"/>
      <c r="V43" s="59"/>
      <c r="W43" s="59"/>
    </row>
    <row r="44" ht="40.5" spans="1:23">
      <c r="A44" s="39">
        <v>28</v>
      </c>
      <c r="B44" s="39"/>
      <c r="C44" s="48" t="s">
        <v>94</v>
      </c>
      <c r="D44" s="44" t="s">
        <v>95</v>
      </c>
      <c r="E44" s="46">
        <v>1.5</v>
      </c>
      <c r="F44" s="46"/>
      <c r="G44" s="46" t="s">
        <v>53</v>
      </c>
      <c r="H44" s="46"/>
      <c r="I44" s="46">
        <v>1</v>
      </c>
      <c r="J44" s="46"/>
      <c r="K44" s="46"/>
      <c r="L44" s="45" t="s">
        <v>53</v>
      </c>
      <c r="M44" s="39">
        <f t="shared" si="0"/>
        <v>1.5</v>
      </c>
      <c r="N44" s="39" t="s">
        <v>72</v>
      </c>
      <c r="O44" s="46">
        <v>4</v>
      </c>
      <c r="P44" s="39">
        <v>1</v>
      </c>
      <c r="Q44" s="39">
        <v>1</v>
      </c>
      <c r="R44" s="39">
        <f t="shared" si="1"/>
        <v>4</v>
      </c>
      <c r="S44" s="40">
        <f t="shared" si="2"/>
        <v>6</v>
      </c>
      <c r="T44" s="40" t="s">
        <v>55</v>
      </c>
      <c r="U44" s="59"/>
      <c r="V44" s="59"/>
      <c r="W44" s="59"/>
    </row>
    <row r="45" ht="40.5" spans="1:23">
      <c r="A45" s="39">
        <v>29</v>
      </c>
      <c r="B45" s="39"/>
      <c r="C45" s="48" t="s">
        <v>96</v>
      </c>
      <c r="D45" s="44" t="s">
        <v>97</v>
      </c>
      <c r="E45" s="45">
        <v>1</v>
      </c>
      <c r="F45" s="46"/>
      <c r="G45" s="46"/>
      <c r="H45" s="46" t="s">
        <v>53</v>
      </c>
      <c r="I45" s="46">
        <v>1.5</v>
      </c>
      <c r="J45" s="39"/>
      <c r="K45" s="39" t="s">
        <v>53</v>
      </c>
      <c r="M45" s="39">
        <f t="shared" si="0"/>
        <v>1.5</v>
      </c>
      <c r="N45" s="39" t="s">
        <v>54</v>
      </c>
      <c r="O45" s="39">
        <v>1</v>
      </c>
      <c r="P45" s="39">
        <v>1</v>
      </c>
      <c r="Q45" s="57">
        <v>10</v>
      </c>
      <c r="R45" s="39">
        <f t="shared" si="1"/>
        <v>10</v>
      </c>
      <c r="S45" s="40">
        <f t="shared" si="2"/>
        <v>15</v>
      </c>
      <c r="T45" s="40" t="s">
        <v>55</v>
      </c>
      <c r="U45" s="59"/>
      <c r="V45" s="59"/>
      <c r="W45" s="59"/>
    </row>
    <row r="46" ht="27" spans="1:23">
      <c r="A46" s="39">
        <v>30</v>
      </c>
      <c r="B46" s="39"/>
      <c r="C46" s="48"/>
      <c r="D46" s="44" t="s">
        <v>98</v>
      </c>
      <c r="E46" s="45">
        <v>1.5</v>
      </c>
      <c r="F46" s="46"/>
      <c r="G46" s="46" t="s">
        <v>53</v>
      </c>
      <c r="H46" s="46"/>
      <c r="I46" s="46">
        <v>1.5</v>
      </c>
      <c r="J46" s="45"/>
      <c r="K46" s="45" t="s">
        <v>53</v>
      </c>
      <c r="L46" s="45"/>
      <c r="M46" s="39">
        <f t="shared" si="0"/>
        <v>2.25</v>
      </c>
      <c r="N46" s="39" t="s">
        <v>54</v>
      </c>
      <c r="O46" s="39">
        <v>1</v>
      </c>
      <c r="P46" s="39">
        <v>4</v>
      </c>
      <c r="Q46" s="57">
        <v>4</v>
      </c>
      <c r="R46" s="39">
        <f t="shared" si="1"/>
        <v>16</v>
      </c>
      <c r="S46" s="40">
        <f t="shared" si="2"/>
        <v>36</v>
      </c>
      <c r="T46" s="40" t="s">
        <v>55</v>
      </c>
      <c r="U46" s="59"/>
      <c r="V46" s="59"/>
      <c r="W46" s="59"/>
    </row>
    <row r="47" ht="40.5" spans="1:23">
      <c r="A47" s="39">
        <v>31</v>
      </c>
      <c r="B47" s="39"/>
      <c r="C47" s="49" t="s">
        <v>99</v>
      </c>
      <c r="D47" s="44" t="s">
        <v>100</v>
      </c>
      <c r="E47" s="39">
        <v>1</v>
      </c>
      <c r="F47" s="46"/>
      <c r="G47" s="46"/>
      <c r="H47" s="46" t="s">
        <v>53</v>
      </c>
      <c r="I47" s="46">
        <v>1</v>
      </c>
      <c r="J47" s="45"/>
      <c r="K47" s="45"/>
      <c r="L47" s="46" t="s">
        <v>53</v>
      </c>
      <c r="M47" s="39">
        <f t="shared" si="0"/>
        <v>1</v>
      </c>
      <c r="N47" s="39" t="s">
        <v>54</v>
      </c>
      <c r="O47" s="39">
        <v>1</v>
      </c>
      <c r="P47" s="39">
        <v>1</v>
      </c>
      <c r="Q47" s="57">
        <v>4</v>
      </c>
      <c r="R47" s="39">
        <f t="shared" si="1"/>
        <v>4</v>
      </c>
      <c r="S47" s="40">
        <f t="shared" si="2"/>
        <v>4</v>
      </c>
      <c r="T47" s="40" t="s">
        <v>55</v>
      </c>
      <c r="U47" s="59"/>
      <c r="V47" s="59"/>
      <c r="W47" s="59"/>
    </row>
    <row r="48" ht="27" spans="1:23">
      <c r="A48" s="39">
        <v>32</v>
      </c>
      <c r="B48" s="39"/>
      <c r="C48" s="50"/>
      <c r="D48" s="44" t="s">
        <v>101</v>
      </c>
      <c r="E48" s="46">
        <v>1</v>
      </c>
      <c r="F48" s="46"/>
      <c r="G48" s="46"/>
      <c r="H48" s="46" t="s">
        <v>53</v>
      </c>
      <c r="I48" s="58">
        <v>1</v>
      </c>
      <c r="J48" s="45"/>
      <c r="L48" s="46" t="s">
        <v>53</v>
      </c>
      <c r="M48" s="39">
        <f t="shared" si="0"/>
        <v>1</v>
      </c>
      <c r="N48" s="39" t="s">
        <v>54</v>
      </c>
      <c r="O48" s="39">
        <v>1</v>
      </c>
      <c r="P48" s="39">
        <v>1</v>
      </c>
      <c r="Q48" s="57">
        <v>4</v>
      </c>
      <c r="R48" s="39">
        <f t="shared" si="1"/>
        <v>4</v>
      </c>
      <c r="S48" s="40">
        <f t="shared" si="2"/>
        <v>4</v>
      </c>
      <c r="T48" s="40" t="s">
        <v>55</v>
      </c>
      <c r="U48" s="59"/>
      <c r="V48" s="59"/>
      <c r="W48" s="59"/>
    </row>
    <row r="49" ht="27" spans="1:23">
      <c r="A49" s="39">
        <v>33</v>
      </c>
      <c r="B49" s="39"/>
      <c r="C49" s="50"/>
      <c r="D49" s="44" t="s">
        <v>102</v>
      </c>
      <c r="E49" s="39">
        <v>1</v>
      </c>
      <c r="F49" s="46"/>
      <c r="G49" s="46"/>
      <c r="H49" s="46" t="s">
        <v>53</v>
      </c>
      <c r="I49" s="46">
        <v>1</v>
      </c>
      <c r="J49" s="45"/>
      <c r="K49" s="45"/>
      <c r="L49" s="46" t="s">
        <v>53</v>
      </c>
      <c r="M49" s="39">
        <f t="shared" si="0"/>
        <v>1</v>
      </c>
      <c r="N49" s="39" t="s">
        <v>54</v>
      </c>
      <c r="O49" s="46">
        <v>1</v>
      </c>
      <c r="P49" s="39">
        <v>1</v>
      </c>
      <c r="Q49" s="57">
        <v>4</v>
      </c>
      <c r="R49" s="39">
        <f t="shared" si="1"/>
        <v>4</v>
      </c>
      <c r="S49" s="40">
        <f t="shared" si="2"/>
        <v>4</v>
      </c>
      <c r="T49" s="40" t="s">
        <v>55</v>
      </c>
      <c r="U49" s="59"/>
      <c r="V49" s="59"/>
      <c r="W49" s="59"/>
    </row>
    <row r="50" ht="40.5" spans="1:23">
      <c r="A50" s="39">
        <v>34</v>
      </c>
      <c r="B50" s="39"/>
      <c r="C50" s="51"/>
      <c r="D50" s="44" t="s">
        <v>103</v>
      </c>
      <c r="E50" s="39">
        <v>1</v>
      </c>
      <c r="F50" s="46"/>
      <c r="G50" s="46"/>
      <c r="H50" s="46" t="s">
        <v>53</v>
      </c>
      <c r="I50" s="46">
        <v>1</v>
      </c>
      <c r="J50" s="45"/>
      <c r="K50" s="45"/>
      <c r="L50" s="46" t="s">
        <v>53</v>
      </c>
      <c r="M50" s="39">
        <f t="shared" si="0"/>
        <v>1</v>
      </c>
      <c r="N50" s="39" t="s">
        <v>54</v>
      </c>
      <c r="O50" s="46">
        <v>1</v>
      </c>
      <c r="P50" s="39">
        <v>1</v>
      </c>
      <c r="Q50" s="39">
        <v>2</v>
      </c>
      <c r="R50" s="39">
        <f t="shared" si="1"/>
        <v>2</v>
      </c>
      <c r="S50" s="40">
        <f t="shared" si="2"/>
        <v>2</v>
      </c>
      <c r="T50" s="40" t="s">
        <v>55</v>
      </c>
      <c r="U50" s="59"/>
      <c r="V50" s="59"/>
      <c r="W50" s="59"/>
    </row>
    <row r="51" ht="43" customHeight="1" spans="1:23">
      <c r="A51" s="39">
        <v>35</v>
      </c>
      <c r="B51" s="39"/>
      <c r="C51" s="48" t="s">
        <v>104</v>
      </c>
      <c r="D51" s="44" t="s">
        <v>105</v>
      </c>
      <c r="E51" s="45">
        <v>1.5</v>
      </c>
      <c r="F51" s="46"/>
      <c r="G51" s="46" t="s">
        <v>53</v>
      </c>
      <c r="I51" s="46">
        <v>1.5</v>
      </c>
      <c r="J51" s="45"/>
      <c r="K51" s="45" t="s">
        <v>53</v>
      </c>
      <c r="L51" s="46"/>
      <c r="M51" s="39">
        <f t="shared" si="0"/>
        <v>2.25</v>
      </c>
      <c r="N51" s="39" t="s">
        <v>54</v>
      </c>
      <c r="O51" s="39">
        <v>1</v>
      </c>
      <c r="P51" s="39">
        <v>8</v>
      </c>
      <c r="Q51" s="57">
        <v>4</v>
      </c>
      <c r="R51" s="39">
        <f t="shared" si="1"/>
        <v>32</v>
      </c>
      <c r="S51" s="40">
        <f t="shared" si="2"/>
        <v>72</v>
      </c>
      <c r="T51" s="40" t="s">
        <v>55</v>
      </c>
      <c r="U51" s="59"/>
      <c r="V51" s="59"/>
      <c r="W51" s="59"/>
    </row>
    <row r="52" ht="27" spans="1:23">
      <c r="A52" s="39">
        <v>36</v>
      </c>
      <c r="B52" s="39"/>
      <c r="C52" s="48"/>
      <c r="D52" s="44" t="s">
        <v>106</v>
      </c>
      <c r="E52" s="52">
        <v>1</v>
      </c>
      <c r="F52" s="46"/>
      <c r="H52" s="46" t="s">
        <v>53</v>
      </c>
      <c r="I52" s="46">
        <v>1</v>
      </c>
      <c r="J52" s="45"/>
      <c r="K52" s="45"/>
      <c r="L52" s="45" t="s">
        <v>53</v>
      </c>
      <c r="M52" s="39">
        <f t="shared" si="0"/>
        <v>1</v>
      </c>
      <c r="N52" s="39" t="s">
        <v>54</v>
      </c>
      <c r="O52" s="39">
        <v>1</v>
      </c>
      <c r="P52" s="39">
        <v>8</v>
      </c>
      <c r="Q52" s="57">
        <v>5</v>
      </c>
      <c r="R52" s="39">
        <f t="shared" si="1"/>
        <v>40</v>
      </c>
      <c r="S52" s="40">
        <f t="shared" si="2"/>
        <v>40</v>
      </c>
      <c r="T52" s="40" t="s">
        <v>55</v>
      </c>
      <c r="U52" s="59"/>
      <c r="V52" s="59"/>
      <c r="W52" s="59"/>
    </row>
    <row r="53" ht="27" spans="1:23">
      <c r="A53" s="39">
        <v>37</v>
      </c>
      <c r="B53" s="39"/>
      <c r="C53" s="48" t="s">
        <v>107</v>
      </c>
      <c r="D53" s="44" t="s">
        <v>108</v>
      </c>
      <c r="E53" s="46">
        <v>1</v>
      </c>
      <c r="F53" s="46"/>
      <c r="G53" s="46"/>
      <c r="H53" s="46" t="s">
        <v>53</v>
      </c>
      <c r="I53" s="46">
        <v>1.5</v>
      </c>
      <c r="J53" s="45"/>
      <c r="K53" s="45" t="s">
        <v>53</v>
      </c>
      <c r="L53" s="46"/>
      <c r="M53" s="39">
        <f t="shared" si="0"/>
        <v>1.5</v>
      </c>
      <c r="N53" s="39" t="s">
        <v>72</v>
      </c>
      <c r="O53" s="39">
        <v>4</v>
      </c>
      <c r="P53" s="39">
        <v>1</v>
      </c>
      <c r="Q53" s="57">
        <v>10</v>
      </c>
      <c r="R53" s="39">
        <f t="shared" si="1"/>
        <v>40</v>
      </c>
      <c r="S53" s="40">
        <f t="shared" si="2"/>
        <v>60</v>
      </c>
      <c r="T53" s="40" t="s">
        <v>55</v>
      </c>
      <c r="U53" s="59"/>
      <c r="V53" s="59"/>
      <c r="W53" s="59"/>
    </row>
    <row r="54" spans="1:23">
      <c r="A54" s="39">
        <v>38</v>
      </c>
      <c r="B54" s="39"/>
      <c r="C54" s="48"/>
      <c r="D54" s="44" t="s">
        <v>109</v>
      </c>
      <c r="E54" s="46">
        <v>1</v>
      </c>
      <c r="F54" s="46"/>
      <c r="G54" s="46"/>
      <c r="H54" s="46" t="s">
        <v>53</v>
      </c>
      <c r="I54" s="46">
        <v>1</v>
      </c>
      <c r="J54" s="46"/>
      <c r="K54" s="45"/>
      <c r="L54" s="45" t="s">
        <v>53</v>
      </c>
      <c r="M54" s="39">
        <f t="shared" si="0"/>
        <v>1</v>
      </c>
      <c r="N54" s="39" t="s">
        <v>72</v>
      </c>
      <c r="O54" s="39">
        <v>4</v>
      </c>
      <c r="P54" s="39">
        <v>1</v>
      </c>
      <c r="Q54" s="39">
        <v>2</v>
      </c>
      <c r="R54" s="39">
        <f t="shared" si="1"/>
        <v>8</v>
      </c>
      <c r="S54" s="40">
        <f t="shared" si="2"/>
        <v>8</v>
      </c>
      <c r="T54" s="40" t="s">
        <v>55</v>
      </c>
      <c r="U54" s="59"/>
      <c r="V54" s="59"/>
      <c r="W54" s="59"/>
    </row>
    <row r="55" ht="54" spans="1:23">
      <c r="A55" s="39">
        <v>39</v>
      </c>
      <c r="B55" s="39"/>
      <c r="C55" s="39" t="s">
        <v>110</v>
      </c>
      <c r="D55" s="44" t="s">
        <v>111</v>
      </c>
      <c r="E55" s="46">
        <v>1.5</v>
      </c>
      <c r="F55" s="53"/>
      <c r="G55" s="46" t="s">
        <v>53</v>
      </c>
      <c r="H55" s="46"/>
      <c r="I55" s="46">
        <v>1.5</v>
      </c>
      <c r="J55" s="46"/>
      <c r="K55" s="45" t="s">
        <v>53</v>
      </c>
      <c r="L55" s="46"/>
      <c r="M55" s="39">
        <f t="shared" si="0"/>
        <v>2.25</v>
      </c>
      <c r="N55" s="39" t="s">
        <v>54</v>
      </c>
      <c r="O55" s="46">
        <v>1</v>
      </c>
      <c r="P55" s="39">
        <v>1</v>
      </c>
      <c r="Q55" s="57">
        <v>10</v>
      </c>
      <c r="R55" s="39">
        <f t="shared" si="1"/>
        <v>10</v>
      </c>
      <c r="S55" s="40">
        <f t="shared" si="2"/>
        <v>22.5</v>
      </c>
      <c r="T55" s="40" t="s">
        <v>55</v>
      </c>
      <c r="U55" s="59"/>
      <c r="V55" s="59"/>
      <c r="W55" s="59"/>
    </row>
    <row r="56" ht="27" spans="1:23">
      <c r="A56" s="39">
        <v>40</v>
      </c>
      <c r="B56" s="39" t="s">
        <v>112</v>
      </c>
      <c r="C56" s="39" t="s">
        <v>112</v>
      </c>
      <c r="D56" s="44" t="s">
        <v>113</v>
      </c>
      <c r="E56" s="46">
        <v>1.5</v>
      </c>
      <c r="F56" s="54"/>
      <c r="G56" s="46" t="s">
        <v>53</v>
      </c>
      <c r="H56" s="46"/>
      <c r="I56" s="46">
        <v>1</v>
      </c>
      <c r="J56" s="46"/>
      <c r="K56" s="46"/>
      <c r="L56" s="46" t="s">
        <v>53</v>
      </c>
      <c r="M56" s="39">
        <f t="shared" si="0"/>
        <v>1.5</v>
      </c>
      <c r="N56" s="39" t="s">
        <v>59</v>
      </c>
      <c r="O56" s="46">
        <v>12</v>
      </c>
      <c r="P56" s="39">
        <v>3</v>
      </c>
      <c r="Q56" s="39">
        <v>1</v>
      </c>
      <c r="R56" s="39">
        <f t="shared" si="1"/>
        <v>36</v>
      </c>
      <c r="S56" s="40">
        <f>R56*M56</f>
        <v>54</v>
      </c>
      <c r="T56" s="40" t="s">
        <v>114</v>
      </c>
      <c r="U56" s="60" t="s">
        <v>115</v>
      </c>
      <c r="V56" s="60">
        <f>SUM(R56:R58)+SUM(R60:R81)+SUM(R85:R100)</f>
        <v>1450</v>
      </c>
      <c r="W56" s="60">
        <f>SUM(S56:S58)+SUM(S60:S81)+SUM(S85:S100)</f>
        <v>2585.25</v>
      </c>
    </row>
    <row r="57" ht="40.5" spans="1:23">
      <c r="A57" s="39">
        <v>41</v>
      </c>
      <c r="B57" s="39"/>
      <c r="C57" s="39"/>
      <c r="D57" s="44" t="s">
        <v>116</v>
      </c>
      <c r="E57" s="46">
        <v>1.5</v>
      </c>
      <c r="F57" s="46"/>
      <c r="G57" s="46" t="s">
        <v>53</v>
      </c>
      <c r="H57" s="46"/>
      <c r="I57" s="46">
        <v>1</v>
      </c>
      <c r="J57" s="46"/>
      <c r="K57" s="46"/>
      <c r="L57" s="46" t="s">
        <v>53</v>
      </c>
      <c r="M57" s="39">
        <f t="shared" si="0"/>
        <v>1.5</v>
      </c>
      <c r="N57" s="39" t="s">
        <v>59</v>
      </c>
      <c r="O57" s="46">
        <v>12</v>
      </c>
      <c r="P57" s="39">
        <v>3</v>
      </c>
      <c r="Q57" s="39">
        <v>1</v>
      </c>
      <c r="R57" s="39">
        <f t="shared" si="1"/>
        <v>36</v>
      </c>
      <c r="S57" s="40">
        <f>R57*M57</f>
        <v>54</v>
      </c>
      <c r="T57" s="40" t="s">
        <v>114</v>
      </c>
      <c r="U57" s="62"/>
      <c r="V57" s="62"/>
      <c r="W57" s="62"/>
    </row>
    <row r="58" ht="24" customHeight="1" spans="1:23">
      <c r="A58" s="39">
        <v>42</v>
      </c>
      <c r="B58" s="39"/>
      <c r="C58" s="39"/>
      <c r="D58" s="44" t="s">
        <v>117</v>
      </c>
      <c r="E58" s="46">
        <v>1.5</v>
      </c>
      <c r="F58" s="46"/>
      <c r="G58" s="46" t="s">
        <v>53</v>
      </c>
      <c r="H58" s="46"/>
      <c r="I58" s="46">
        <v>1.5</v>
      </c>
      <c r="J58" s="46"/>
      <c r="K58" s="46" t="s">
        <v>53</v>
      </c>
      <c r="L58" s="46"/>
      <c r="M58" s="39">
        <f t="shared" si="0"/>
        <v>2.25</v>
      </c>
      <c r="N58" s="39" t="s">
        <v>72</v>
      </c>
      <c r="O58" s="39">
        <v>4</v>
      </c>
      <c r="P58" s="57">
        <v>2</v>
      </c>
      <c r="Q58" s="39">
        <v>15</v>
      </c>
      <c r="R58" s="39">
        <f t="shared" si="1"/>
        <v>120</v>
      </c>
      <c r="S58" s="40">
        <f>R58*M58</f>
        <v>270</v>
      </c>
      <c r="T58" s="40" t="s">
        <v>114</v>
      </c>
      <c r="U58" s="62"/>
      <c r="V58" s="62"/>
      <c r="W58" s="62"/>
    </row>
    <row r="59" ht="27" spans="1:23">
      <c r="A59" s="39">
        <v>43</v>
      </c>
      <c r="B59" s="39" t="s">
        <v>118</v>
      </c>
      <c r="C59" s="39" t="s">
        <v>119</v>
      </c>
      <c r="D59" s="44" t="s">
        <v>120</v>
      </c>
      <c r="E59" s="45">
        <v>1.5</v>
      </c>
      <c r="G59" s="46" t="s">
        <v>53</v>
      </c>
      <c r="H59" s="46"/>
      <c r="I59" s="46">
        <v>1.5</v>
      </c>
      <c r="K59" s="39" t="s">
        <v>53</v>
      </c>
      <c r="L59" s="39"/>
      <c r="M59" s="39">
        <f t="shared" si="0"/>
        <v>2.25</v>
      </c>
      <c r="N59" s="39" t="s">
        <v>54</v>
      </c>
      <c r="O59" s="46">
        <v>1</v>
      </c>
      <c r="P59" s="39">
        <v>12</v>
      </c>
      <c r="Q59" s="39">
        <v>15</v>
      </c>
      <c r="R59" s="39">
        <f t="shared" si="1"/>
        <v>180</v>
      </c>
      <c r="S59" s="40">
        <f>R59*M59</f>
        <v>405</v>
      </c>
      <c r="T59" s="40" t="s">
        <v>55</v>
      </c>
      <c r="U59" s="62"/>
      <c r="V59" s="62"/>
      <c r="W59" s="62"/>
    </row>
    <row r="60" spans="1:23">
      <c r="A60" s="39">
        <v>44</v>
      </c>
      <c r="B60" s="55" t="s">
        <v>121</v>
      </c>
      <c r="C60" s="39" t="s">
        <v>52</v>
      </c>
      <c r="D60" s="39"/>
      <c r="E60" s="45">
        <v>2</v>
      </c>
      <c r="F60" s="39" t="s">
        <v>53</v>
      </c>
      <c r="H60" s="39"/>
      <c r="I60" s="39">
        <v>2</v>
      </c>
      <c r="J60" s="46" t="s">
        <v>53</v>
      </c>
      <c r="L60" s="45"/>
      <c r="M60" s="45">
        <f t="shared" si="0"/>
        <v>4</v>
      </c>
      <c r="N60" s="39" t="s">
        <v>54</v>
      </c>
      <c r="O60" s="46">
        <v>1</v>
      </c>
      <c r="P60" s="39">
        <v>4</v>
      </c>
      <c r="Q60" s="57">
        <v>12</v>
      </c>
      <c r="R60" s="39">
        <f t="shared" si="1"/>
        <v>48</v>
      </c>
      <c r="S60" s="40">
        <f>R60*M60</f>
        <v>192</v>
      </c>
      <c r="T60" s="46" t="s">
        <v>114</v>
      </c>
      <c r="U60" s="59"/>
      <c r="V60" s="59"/>
      <c r="W60" s="59"/>
    </row>
    <row r="61" spans="1:23">
      <c r="A61" s="39">
        <v>45</v>
      </c>
      <c r="B61" s="56"/>
      <c r="C61" s="39" t="s">
        <v>122</v>
      </c>
      <c r="D61" s="44" t="s">
        <v>123</v>
      </c>
      <c r="E61" s="45">
        <v>1.5</v>
      </c>
      <c r="F61" s="39"/>
      <c r="G61" s="39" t="s">
        <v>53</v>
      </c>
      <c r="H61" s="39"/>
      <c r="I61" s="46">
        <v>1</v>
      </c>
      <c r="J61" s="39"/>
      <c r="K61" s="39" t="s">
        <v>53</v>
      </c>
      <c r="L61" s="45"/>
      <c r="M61" s="39">
        <f t="shared" ref="M60:M88" si="3">E61*I61</f>
        <v>1.5</v>
      </c>
      <c r="N61" s="39" t="s">
        <v>54</v>
      </c>
      <c r="O61" s="46">
        <v>1</v>
      </c>
      <c r="P61" s="39">
        <v>1</v>
      </c>
      <c r="Q61" s="57">
        <v>10</v>
      </c>
      <c r="R61" s="39">
        <f t="shared" ref="R60:R88" si="4">O61*P61*Q61</f>
        <v>10</v>
      </c>
      <c r="S61" s="40">
        <f t="shared" ref="S60:S88" si="5">R61*M61</f>
        <v>15</v>
      </c>
      <c r="T61" s="46" t="s">
        <v>114</v>
      </c>
      <c r="U61" s="59"/>
      <c r="V61" s="59"/>
      <c r="W61" s="59"/>
    </row>
    <row r="62" ht="27" spans="1:23">
      <c r="A62" s="39">
        <v>46</v>
      </c>
      <c r="B62" s="56"/>
      <c r="C62" s="39"/>
      <c r="D62" s="44" t="s">
        <v>124</v>
      </c>
      <c r="E62" s="39">
        <v>1.5</v>
      </c>
      <c r="G62" s="39" t="s">
        <v>53</v>
      </c>
      <c r="H62" s="39"/>
      <c r="I62" s="46">
        <v>1</v>
      </c>
      <c r="J62" s="39"/>
      <c r="K62" s="46"/>
      <c r="L62" s="46" t="s">
        <v>53</v>
      </c>
      <c r="M62" s="39">
        <f t="shared" si="3"/>
        <v>1.5</v>
      </c>
      <c r="N62" s="39" t="s">
        <v>54</v>
      </c>
      <c r="O62" s="46">
        <v>1</v>
      </c>
      <c r="P62" s="39">
        <v>1</v>
      </c>
      <c r="Q62" s="57">
        <v>10</v>
      </c>
      <c r="R62" s="39">
        <f t="shared" si="4"/>
        <v>10</v>
      </c>
      <c r="S62" s="40">
        <f t="shared" si="5"/>
        <v>15</v>
      </c>
      <c r="T62" s="46" t="s">
        <v>114</v>
      </c>
      <c r="U62" s="59"/>
      <c r="V62" s="59"/>
      <c r="W62" s="59"/>
    </row>
    <row r="63" ht="27" spans="1:23">
      <c r="A63" s="39">
        <v>47</v>
      </c>
      <c r="B63" s="56"/>
      <c r="C63" s="39"/>
      <c r="D63" s="44" t="s">
        <v>125</v>
      </c>
      <c r="E63" s="45">
        <v>1.5</v>
      </c>
      <c r="F63" s="39"/>
      <c r="G63" s="39" t="s">
        <v>53</v>
      </c>
      <c r="H63" s="39"/>
      <c r="I63" s="39">
        <v>1.5</v>
      </c>
      <c r="J63" s="39"/>
      <c r="K63" s="39" t="s">
        <v>53</v>
      </c>
      <c r="L63" s="45"/>
      <c r="M63" s="39">
        <f t="shared" si="3"/>
        <v>2.25</v>
      </c>
      <c r="N63" s="39" t="s">
        <v>54</v>
      </c>
      <c r="O63" s="46">
        <v>1</v>
      </c>
      <c r="P63" s="39">
        <v>1</v>
      </c>
      <c r="Q63" s="57">
        <v>15</v>
      </c>
      <c r="R63" s="39">
        <f t="shared" si="4"/>
        <v>15</v>
      </c>
      <c r="S63" s="40">
        <f t="shared" si="5"/>
        <v>33.75</v>
      </c>
      <c r="T63" s="46" t="s">
        <v>114</v>
      </c>
      <c r="U63" s="59"/>
      <c r="V63" s="59"/>
      <c r="W63" s="59"/>
    </row>
    <row r="64" spans="1:23">
      <c r="A64" s="39">
        <v>48</v>
      </c>
      <c r="B64" s="56"/>
      <c r="C64" s="39"/>
      <c r="D64" s="44" t="s">
        <v>126</v>
      </c>
      <c r="E64" s="39">
        <v>1</v>
      </c>
      <c r="F64" s="39"/>
      <c r="G64" s="39"/>
      <c r="H64" s="39" t="s">
        <v>53</v>
      </c>
      <c r="I64" s="39">
        <v>1</v>
      </c>
      <c r="J64" s="39"/>
      <c r="K64" s="45"/>
      <c r="L64" s="46" t="s">
        <v>53</v>
      </c>
      <c r="M64" s="39">
        <f t="shared" si="3"/>
        <v>1</v>
      </c>
      <c r="N64" s="39" t="s">
        <v>54</v>
      </c>
      <c r="O64" s="46">
        <v>1</v>
      </c>
      <c r="P64" s="39">
        <v>1</v>
      </c>
      <c r="Q64" s="57">
        <v>2</v>
      </c>
      <c r="R64" s="39">
        <f t="shared" si="4"/>
        <v>2</v>
      </c>
      <c r="S64" s="40">
        <f t="shared" si="5"/>
        <v>2</v>
      </c>
      <c r="T64" s="46" t="s">
        <v>114</v>
      </c>
      <c r="U64" s="59"/>
      <c r="V64" s="59"/>
      <c r="W64" s="59"/>
    </row>
    <row r="65" ht="40.5" spans="1:23">
      <c r="A65" s="39">
        <v>49</v>
      </c>
      <c r="B65" s="56"/>
      <c r="C65" s="39"/>
      <c r="D65" s="44" t="s">
        <v>127</v>
      </c>
      <c r="E65" s="45">
        <v>1.5</v>
      </c>
      <c r="F65" s="39"/>
      <c r="G65" s="39" t="s">
        <v>53</v>
      </c>
      <c r="H65" s="39"/>
      <c r="I65" s="39">
        <v>1</v>
      </c>
      <c r="J65" s="39"/>
      <c r="K65" s="39"/>
      <c r="L65" s="39" t="s">
        <v>53</v>
      </c>
      <c r="M65" s="39">
        <f t="shared" si="3"/>
        <v>1.5</v>
      </c>
      <c r="N65" s="39" t="s">
        <v>54</v>
      </c>
      <c r="O65" s="46">
        <v>1</v>
      </c>
      <c r="P65" s="39">
        <v>1</v>
      </c>
      <c r="Q65" s="39">
        <v>5</v>
      </c>
      <c r="R65" s="39">
        <f t="shared" si="4"/>
        <v>5</v>
      </c>
      <c r="S65" s="40">
        <f t="shared" si="5"/>
        <v>7.5</v>
      </c>
      <c r="T65" s="46" t="s">
        <v>114</v>
      </c>
      <c r="U65" s="59"/>
      <c r="V65" s="59"/>
      <c r="W65" s="59"/>
    </row>
    <row r="66" spans="1:23">
      <c r="A66" s="39">
        <v>50</v>
      </c>
      <c r="B66" s="56"/>
      <c r="C66" s="39" t="s">
        <v>128</v>
      </c>
      <c r="D66" s="44" t="s">
        <v>129</v>
      </c>
      <c r="E66" s="45">
        <v>1.5</v>
      </c>
      <c r="F66" s="39"/>
      <c r="G66" s="39" t="s">
        <v>53</v>
      </c>
      <c r="H66" s="39"/>
      <c r="I66" s="39">
        <v>1.5</v>
      </c>
      <c r="J66" s="39"/>
      <c r="K66" s="39" t="s">
        <v>53</v>
      </c>
      <c r="L66" s="45"/>
      <c r="M66" s="39">
        <f t="shared" si="3"/>
        <v>2.25</v>
      </c>
      <c r="N66" s="39" t="s">
        <v>54</v>
      </c>
      <c r="O66" s="46">
        <v>1</v>
      </c>
      <c r="P66" s="39">
        <v>2</v>
      </c>
      <c r="Q66" s="39">
        <v>5</v>
      </c>
      <c r="R66" s="39">
        <f t="shared" si="4"/>
        <v>10</v>
      </c>
      <c r="S66" s="40">
        <f t="shared" si="5"/>
        <v>22.5</v>
      </c>
      <c r="T66" s="46" t="s">
        <v>114</v>
      </c>
      <c r="U66" s="59"/>
      <c r="V66" s="59"/>
      <c r="W66" s="59"/>
    </row>
    <row r="67" spans="1:23">
      <c r="A67" s="39">
        <v>51</v>
      </c>
      <c r="B67" s="56"/>
      <c r="C67" s="39"/>
      <c r="D67" s="44" t="s">
        <v>130</v>
      </c>
      <c r="E67" s="45">
        <v>1.5</v>
      </c>
      <c r="F67" s="39"/>
      <c r="G67" s="39" t="s">
        <v>53</v>
      </c>
      <c r="I67" s="46">
        <v>1</v>
      </c>
      <c r="J67" s="39"/>
      <c r="L67" s="45" t="s">
        <v>53</v>
      </c>
      <c r="M67" s="39">
        <f t="shared" si="3"/>
        <v>1.5</v>
      </c>
      <c r="N67" s="39" t="s">
        <v>54</v>
      </c>
      <c r="O67" s="46">
        <v>1</v>
      </c>
      <c r="P67" s="39">
        <v>2</v>
      </c>
      <c r="Q67" s="57">
        <v>10</v>
      </c>
      <c r="R67" s="39">
        <f t="shared" si="4"/>
        <v>20</v>
      </c>
      <c r="S67" s="40">
        <f t="shared" si="5"/>
        <v>30</v>
      </c>
      <c r="T67" s="46" t="s">
        <v>114</v>
      </c>
      <c r="U67" s="59"/>
      <c r="V67" s="59"/>
      <c r="W67" s="59"/>
    </row>
    <row r="68" spans="1:23">
      <c r="A68" s="39">
        <v>52</v>
      </c>
      <c r="B68" s="56"/>
      <c r="C68" s="39"/>
      <c r="D68" s="44" t="s">
        <v>131</v>
      </c>
      <c r="E68" s="39">
        <v>1</v>
      </c>
      <c r="F68" s="39"/>
      <c r="G68" s="39"/>
      <c r="H68" s="39" t="s">
        <v>53</v>
      </c>
      <c r="I68" s="39">
        <v>1</v>
      </c>
      <c r="J68" s="39"/>
      <c r="K68" s="46"/>
      <c r="L68" s="46" t="s">
        <v>53</v>
      </c>
      <c r="M68" s="39">
        <f t="shared" si="3"/>
        <v>1</v>
      </c>
      <c r="N68" s="39" t="s">
        <v>54</v>
      </c>
      <c r="O68" s="46">
        <v>1</v>
      </c>
      <c r="P68" s="39">
        <v>3</v>
      </c>
      <c r="Q68" s="39">
        <v>5</v>
      </c>
      <c r="R68" s="39">
        <f t="shared" si="4"/>
        <v>15</v>
      </c>
      <c r="S68" s="40">
        <f t="shared" si="5"/>
        <v>15</v>
      </c>
      <c r="T68" s="46" t="s">
        <v>114</v>
      </c>
      <c r="U68" s="59"/>
      <c r="V68" s="59"/>
      <c r="W68" s="59"/>
    </row>
    <row r="69" spans="1:23">
      <c r="A69" s="39">
        <v>53</v>
      </c>
      <c r="B69" s="56"/>
      <c r="C69" s="39" t="s">
        <v>132</v>
      </c>
      <c r="D69" s="44" t="s">
        <v>133</v>
      </c>
      <c r="E69" s="45">
        <v>1.5</v>
      </c>
      <c r="G69" s="39" t="s">
        <v>53</v>
      </c>
      <c r="I69" s="46">
        <v>1.5</v>
      </c>
      <c r="J69" s="39"/>
      <c r="K69" s="45" t="s">
        <v>53</v>
      </c>
      <c r="M69" s="39">
        <f t="shared" si="3"/>
        <v>2.25</v>
      </c>
      <c r="N69" s="39" t="s">
        <v>54</v>
      </c>
      <c r="O69" s="46">
        <v>1</v>
      </c>
      <c r="P69" s="39">
        <v>1</v>
      </c>
      <c r="Q69" s="39">
        <v>5</v>
      </c>
      <c r="R69" s="39">
        <f t="shared" si="4"/>
        <v>5</v>
      </c>
      <c r="S69" s="40">
        <f t="shared" si="5"/>
        <v>11.25</v>
      </c>
      <c r="T69" s="46" t="s">
        <v>114</v>
      </c>
      <c r="U69" s="59"/>
      <c r="V69" s="59"/>
      <c r="W69" s="59"/>
    </row>
    <row r="70" spans="1:23">
      <c r="A70" s="39">
        <v>54</v>
      </c>
      <c r="B70" s="56"/>
      <c r="C70" s="39"/>
      <c r="D70" s="44" t="s">
        <v>134</v>
      </c>
      <c r="E70" s="39">
        <v>1.5</v>
      </c>
      <c r="F70" s="39"/>
      <c r="G70" s="39" t="s">
        <v>53</v>
      </c>
      <c r="H70" s="39"/>
      <c r="I70" s="39">
        <v>1</v>
      </c>
      <c r="K70" s="46"/>
      <c r="L70" s="39" t="s">
        <v>53</v>
      </c>
      <c r="M70" s="39">
        <f t="shared" si="3"/>
        <v>1.5</v>
      </c>
      <c r="N70" s="39" t="s">
        <v>54</v>
      </c>
      <c r="O70" s="46">
        <v>1</v>
      </c>
      <c r="P70" s="57">
        <v>2</v>
      </c>
      <c r="Q70" s="57">
        <v>10</v>
      </c>
      <c r="R70" s="39">
        <f t="shared" si="4"/>
        <v>20</v>
      </c>
      <c r="S70" s="40">
        <f t="shared" si="5"/>
        <v>30</v>
      </c>
      <c r="T70" s="46" t="s">
        <v>114</v>
      </c>
      <c r="U70" s="59"/>
      <c r="V70" s="59"/>
      <c r="W70" s="59"/>
    </row>
    <row r="71" ht="27" spans="1:23">
      <c r="A71" s="39">
        <v>55</v>
      </c>
      <c r="B71" s="56"/>
      <c r="C71" s="39"/>
      <c r="D71" s="44" t="s">
        <v>135</v>
      </c>
      <c r="E71" s="39">
        <v>1.5</v>
      </c>
      <c r="F71" s="39"/>
      <c r="G71" s="39" t="s">
        <v>53</v>
      </c>
      <c r="I71" s="39">
        <v>1</v>
      </c>
      <c r="J71" s="39"/>
      <c r="L71" s="39" t="s">
        <v>53</v>
      </c>
      <c r="M71" s="39">
        <f t="shared" si="3"/>
        <v>1.5</v>
      </c>
      <c r="N71" s="39" t="s">
        <v>54</v>
      </c>
      <c r="O71" s="46">
        <v>1</v>
      </c>
      <c r="P71" s="57">
        <v>2</v>
      </c>
      <c r="Q71" s="57">
        <v>10</v>
      </c>
      <c r="R71" s="39">
        <f t="shared" si="4"/>
        <v>20</v>
      </c>
      <c r="S71" s="40">
        <f t="shared" si="5"/>
        <v>30</v>
      </c>
      <c r="T71" s="46" t="s">
        <v>114</v>
      </c>
      <c r="U71" s="59"/>
      <c r="V71" s="59"/>
      <c r="W71" s="59"/>
    </row>
    <row r="72" ht="40.5" spans="1:23">
      <c r="A72" s="39">
        <v>56</v>
      </c>
      <c r="B72" s="56"/>
      <c r="C72" s="39" t="s">
        <v>136</v>
      </c>
      <c r="D72" s="44" t="s">
        <v>137</v>
      </c>
      <c r="E72" s="39">
        <v>2</v>
      </c>
      <c r="F72" s="39" t="s">
        <v>53</v>
      </c>
      <c r="G72" s="39"/>
      <c r="H72" s="39"/>
      <c r="I72" s="39">
        <v>1.5</v>
      </c>
      <c r="J72" s="39"/>
      <c r="K72" s="39" t="s">
        <v>53</v>
      </c>
      <c r="L72" s="46"/>
      <c r="M72" s="39">
        <f t="shared" si="3"/>
        <v>3</v>
      </c>
      <c r="N72" s="39" t="s">
        <v>54</v>
      </c>
      <c r="O72" s="46">
        <v>1</v>
      </c>
      <c r="P72" s="39">
        <v>2</v>
      </c>
      <c r="Q72" s="57">
        <v>10</v>
      </c>
      <c r="R72" s="39">
        <f t="shared" si="4"/>
        <v>20</v>
      </c>
      <c r="S72" s="40">
        <f t="shared" si="5"/>
        <v>60</v>
      </c>
      <c r="T72" s="46" t="s">
        <v>114</v>
      </c>
      <c r="U72" s="59"/>
      <c r="V72" s="59"/>
      <c r="W72" s="59"/>
    </row>
    <row r="73" ht="27" spans="1:23">
      <c r="A73" s="39">
        <v>57</v>
      </c>
      <c r="B73" s="56"/>
      <c r="C73" s="39"/>
      <c r="D73" s="44" t="s">
        <v>138</v>
      </c>
      <c r="E73" s="45">
        <v>1</v>
      </c>
      <c r="F73" s="39"/>
      <c r="G73" s="39"/>
      <c r="H73" s="39" t="s">
        <v>53</v>
      </c>
      <c r="I73" s="39">
        <v>1</v>
      </c>
      <c r="J73" s="39"/>
      <c r="K73" s="39"/>
      <c r="L73" s="39" t="s">
        <v>53</v>
      </c>
      <c r="M73" s="39">
        <f t="shared" si="3"/>
        <v>1</v>
      </c>
      <c r="N73" s="39" t="s">
        <v>54</v>
      </c>
      <c r="O73" s="46">
        <v>1</v>
      </c>
      <c r="P73" s="39">
        <v>2</v>
      </c>
      <c r="Q73" s="57">
        <v>10</v>
      </c>
      <c r="R73" s="39">
        <f t="shared" si="4"/>
        <v>20</v>
      </c>
      <c r="S73" s="40">
        <f t="shared" si="5"/>
        <v>20</v>
      </c>
      <c r="T73" s="46" t="s">
        <v>114</v>
      </c>
      <c r="U73" s="59"/>
      <c r="V73" s="59"/>
      <c r="W73" s="59"/>
    </row>
    <row r="74" ht="27" spans="1:23">
      <c r="A74" s="39">
        <v>58</v>
      </c>
      <c r="B74" s="56"/>
      <c r="C74" s="63" t="s">
        <v>139</v>
      </c>
      <c r="D74" s="44" t="s">
        <v>140</v>
      </c>
      <c r="E74" s="46">
        <v>2</v>
      </c>
      <c r="F74" s="46" t="s">
        <v>53</v>
      </c>
      <c r="G74" s="46"/>
      <c r="H74" s="46"/>
      <c r="I74" s="46">
        <v>1</v>
      </c>
      <c r="J74" s="46"/>
      <c r="K74" s="46"/>
      <c r="L74" s="46" t="s">
        <v>53</v>
      </c>
      <c r="M74" s="39">
        <f t="shared" si="3"/>
        <v>2</v>
      </c>
      <c r="N74" s="39" t="s">
        <v>59</v>
      </c>
      <c r="O74" s="46">
        <v>12</v>
      </c>
      <c r="P74" s="39">
        <v>1</v>
      </c>
      <c r="Q74" s="39">
        <v>2</v>
      </c>
      <c r="R74" s="39">
        <f t="shared" si="4"/>
        <v>24</v>
      </c>
      <c r="S74" s="40">
        <f t="shared" si="5"/>
        <v>48</v>
      </c>
      <c r="T74" s="46" t="s">
        <v>114</v>
      </c>
      <c r="U74" s="59"/>
      <c r="V74" s="59"/>
      <c r="W74" s="59"/>
    </row>
    <row r="75" ht="27" spans="1:23">
      <c r="A75" s="39">
        <v>59</v>
      </c>
      <c r="B75" s="56"/>
      <c r="C75" s="39" t="s">
        <v>141</v>
      </c>
      <c r="D75" s="44" t="s">
        <v>142</v>
      </c>
      <c r="E75" s="45">
        <v>1.5</v>
      </c>
      <c r="F75" s="39"/>
      <c r="G75" s="39" t="s">
        <v>53</v>
      </c>
      <c r="H75" s="39"/>
      <c r="I75" s="46">
        <v>1.5</v>
      </c>
      <c r="J75" s="39"/>
      <c r="K75" s="45" t="s">
        <v>53</v>
      </c>
      <c r="M75" s="39">
        <f t="shared" si="3"/>
        <v>2.25</v>
      </c>
      <c r="N75" s="39" t="s">
        <v>59</v>
      </c>
      <c r="O75" s="39">
        <v>12</v>
      </c>
      <c r="P75" s="39">
        <v>1</v>
      </c>
      <c r="Q75" s="57">
        <v>10</v>
      </c>
      <c r="R75" s="39">
        <f t="shared" si="4"/>
        <v>120</v>
      </c>
      <c r="S75" s="40">
        <f t="shared" si="5"/>
        <v>270</v>
      </c>
      <c r="T75" s="46" t="s">
        <v>114</v>
      </c>
      <c r="U75" s="59"/>
      <c r="V75" s="59"/>
      <c r="W75" s="59"/>
    </row>
    <row r="76" ht="54" spans="1:23">
      <c r="A76" s="39">
        <v>60</v>
      </c>
      <c r="B76" s="56"/>
      <c r="C76" s="39"/>
      <c r="D76" s="44" t="s">
        <v>143</v>
      </c>
      <c r="E76" s="46">
        <v>1</v>
      </c>
      <c r="F76" s="39"/>
      <c r="H76" s="39" t="s">
        <v>53</v>
      </c>
      <c r="I76" s="46">
        <v>1.5</v>
      </c>
      <c r="J76" s="39"/>
      <c r="K76" s="46" t="s">
        <v>53</v>
      </c>
      <c r="L76" s="46"/>
      <c r="M76" s="39">
        <f t="shared" si="3"/>
        <v>1.5</v>
      </c>
      <c r="N76" s="39" t="s">
        <v>59</v>
      </c>
      <c r="O76" s="46">
        <v>12</v>
      </c>
      <c r="P76" s="39">
        <v>1</v>
      </c>
      <c r="Q76" s="39">
        <v>10</v>
      </c>
      <c r="R76" s="39">
        <f t="shared" si="4"/>
        <v>120</v>
      </c>
      <c r="S76" s="40">
        <f t="shared" si="5"/>
        <v>180</v>
      </c>
      <c r="T76" s="46" t="s">
        <v>114</v>
      </c>
      <c r="U76" s="59"/>
      <c r="V76" s="59"/>
      <c r="W76" s="59"/>
    </row>
    <row r="77" spans="1:23">
      <c r="A77" s="39">
        <v>61</v>
      </c>
      <c r="B77" s="56"/>
      <c r="C77" s="39"/>
      <c r="D77" s="44" t="s">
        <v>144</v>
      </c>
      <c r="E77" s="39">
        <v>1</v>
      </c>
      <c r="F77" s="39"/>
      <c r="G77" s="39"/>
      <c r="H77" s="39" t="s">
        <v>53</v>
      </c>
      <c r="I77" s="39">
        <v>1</v>
      </c>
      <c r="J77" s="39"/>
      <c r="K77" s="39"/>
      <c r="L77" s="39" t="s">
        <v>53</v>
      </c>
      <c r="M77" s="39">
        <f t="shared" si="3"/>
        <v>1</v>
      </c>
      <c r="N77" s="39" t="s">
        <v>59</v>
      </c>
      <c r="O77" s="46">
        <v>12</v>
      </c>
      <c r="P77" s="39">
        <v>4</v>
      </c>
      <c r="Q77" s="57">
        <v>3</v>
      </c>
      <c r="R77" s="39">
        <f t="shared" si="4"/>
        <v>144</v>
      </c>
      <c r="S77" s="40">
        <f t="shared" si="5"/>
        <v>144</v>
      </c>
      <c r="T77" s="46" t="s">
        <v>114</v>
      </c>
      <c r="U77" s="59"/>
      <c r="V77" s="59"/>
      <c r="W77" s="59"/>
    </row>
    <row r="78" ht="27" spans="1:23">
      <c r="A78" s="39">
        <v>62</v>
      </c>
      <c r="B78" s="56"/>
      <c r="C78" s="43" t="s">
        <v>145</v>
      </c>
      <c r="D78" s="44" t="s">
        <v>146</v>
      </c>
      <c r="E78" s="46">
        <v>1.5</v>
      </c>
      <c r="F78" s="46"/>
      <c r="G78" s="46" t="s">
        <v>53</v>
      </c>
      <c r="H78" s="34"/>
      <c r="I78" s="46">
        <v>1.5</v>
      </c>
      <c r="J78" s="46"/>
      <c r="K78" s="46" t="s">
        <v>53</v>
      </c>
      <c r="M78" s="39">
        <f t="shared" si="3"/>
        <v>2.25</v>
      </c>
      <c r="N78" s="39" t="s">
        <v>59</v>
      </c>
      <c r="O78" s="46">
        <v>12</v>
      </c>
      <c r="P78" s="39">
        <v>1</v>
      </c>
      <c r="Q78" s="39">
        <v>5</v>
      </c>
      <c r="R78" s="39">
        <f t="shared" si="4"/>
        <v>60</v>
      </c>
      <c r="S78" s="40">
        <f t="shared" si="5"/>
        <v>135</v>
      </c>
      <c r="T78" s="46" t="s">
        <v>114</v>
      </c>
      <c r="U78" s="59"/>
      <c r="V78" s="59"/>
      <c r="W78" s="59"/>
    </row>
    <row r="79" spans="1:23">
      <c r="A79" s="39">
        <v>63</v>
      </c>
      <c r="B79" s="56"/>
      <c r="C79" s="64"/>
      <c r="D79" s="44" t="s">
        <v>147</v>
      </c>
      <c r="E79" s="46">
        <v>1</v>
      </c>
      <c r="F79" s="46"/>
      <c r="G79" s="46"/>
      <c r="H79" s="46" t="s">
        <v>53</v>
      </c>
      <c r="I79" s="46">
        <v>1</v>
      </c>
      <c r="J79" s="46"/>
      <c r="K79" s="46"/>
      <c r="L79" s="46" t="s">
        <v>53</v>
      </c>
      <c r="M79" s="39">
        <f t="shared" si="3"/>
        <v>1</v>
      </c>
      <c r="N79" s="39" t="s">
        <v>59</v>
      </c>
      <c r="O79" s="46">
        <v>12</v>
      </c>
      <c r="P79" s="39">
        <v>1</v>
      </c>
      <c r="Q79" s="39">
        <v>4</v>
      </c>
      <c r="R79" s="39">
        <f t="shared" si="4"/>
        <v>48</v>
      </c>
      <c r="S79" s="40">
        <f t="shared" si="5"/>
        <v>48</v>
      </c>
      <c r="T79" s="46" t="s">
        <v>114</v>
      </c>
      <c r="U79" s="59"/>
      <c r="V79" s="59"/>
      <c r="W79" s="59"/>
    </row>
    <row r="80" spans="1:23">
      <c r="A80" s="39">
        <v>64</v>
      </c>
      <c r="B80" s="56"/>
      <c r="C80" s="64"/>
      <c r="D80" s="44" t="s">
        <v>148</v>
      </c>
      <c r="E80" s="46">
        <v>1.5</v>
      </c>
      <c r="F80" s="46"/>
      <c r="G80" s="46" t="s">
        <v>53</v>
      </c>
      <c r="I80" s="46">
        <v>1</v>
      </c>
      <c r="J80" s="46"/>
      <c r="K80" s="46"/>
      <c r="L80" s="46" t="s">
        <v>53</v>
      </c>
      <c r="M80" s="39">
        <f t="shared" si="3"/>
        <v>1.5</v>
      </c>
      <c r="N80" s="39" t="s">
        <v>59</v>
      </c>
      <c r="O80" s="46">
        <v>12</v>
      </c>
      <c r="P80" s="39">
        <v>1</v>
      </c>
      <c r="Q80" s="39">
        <v>4</v>
      </c>
      <c r="R80" s="39">
        <f t="shared" si="4"/>
        <v>48</v>
      </c>
      <c r="S80" s="40">
        <f t="shared" si="5"/>
        <v>72</v>
      </c>
      <c r="T80" s="46" t="s">
        <v>114</v>
      </c>
      <c r="U80" s="59"/>
      <c r="V80" s="59"/>
      <c r="W80" s="59"/>
    </row>
    <row r="81" ht="27" spans="1:23">
      <c r="A81" s="39">
        <v>65</v>
      </c>
      <c r="B81" s="56"/>
      <c r="C81" s="64"/>
      <c r="D81" s="65" t="s">
        <v>149</v>
      </c>
      <c r="E81" s="66">
        <v>1</v>
      </c>
      <c r="F81" s="66"/>
      <c r="G81" s="66"/>
      <c r="H81" s="66" t="s">
        <v>53</v>
      </c>
      <c r="I81" s="46">
        <v>1</v>
      </c>
      <c r="J81" s="46"/>
      <c r="K81" s="46"/>
      <c r="L81" s="46" t="s">
        <v>53</v>
      </c>
      <c r="M81" s="39">
        <f t="shared" si="3"/>
        <v>1</v>
      </c>
      <c r="N81" s="39" t="s">
        <v>54</v>
      </c>
      <c r="O81" s="46">
        <v>1</v>
      </c>
      <c r="P81" s="39">
        <v>2</v>
      </c>
      <c r="Q81" s="39">
        <v>2</v>
      </c>
      <c r="R81" s="39">
        <f t="shared" si="4"/>
        <v>4</v>
      </c>
      <c r="S81" s="40">
        <f t="shared" si="5"/>
        <v>4</v>
      </c>
      <c r="T81" s="46" t="s">
        <v>114</v>
      </c>
      <c r="U81" s="59"/>
      <c r="V81" s="59"/>
      <c r="W81" s="59"/>
    </row>
    <row r="82" ht="27" spans="1:23">
      <c r="A82" s="39">
        <v>66</v>
      </c>
      <c r="B82" s="43" t="s">
        <v>150</v>
      </c>
      <c r="C82" s="39" t="s">
        <v>151</v>
      </c>
      <c r="D82" s="44" t="s">
        <v>152</v>
      </c>
      <c r="E82" s="58">
        <v>1</v>
      </c>
      <c r="F82" s="67"/>
      <c r="G82" s="46"/>
      <c r="H82" s="46" t="s">
        <v>53</v>
      </c>
      <c r="I82" s="46">
        <v>1</v>
      </c>
      <c r="J82" s="46"/>
      <c r="K82" s="46"/>
      <c r="L82" s="46" t="s">
        <v>53</v>
      </c>
      <c r="M82" s="39">
        <f t="shared" si="3"/>
        <v>1</v>
      </c>
      <c r="N82" s="39" t="s">
        <v>54</v>
      </c>
      <c r="O82" s="46">
        <v>1</v>
      </c>
      <c r="P82" s="39">
        <v>1</v>
      </c>
      <c r="Q82" s="57">
        <v>10</v>
      </c>
      <c r="R82" s="39">
        <f t="shared" si="4"/>
        <v>10</v>
      </c>
      <c r="S82" s="40">
        <f t="shared" si="5"/>
        <v>10</v>
      </c>
      <c r="T82" s="46" t="s">
        <v>55</v>
      </c>
      <c r="U82" s="59"/>
      <c r="V82" s="59"/>
      <c r="W82" s="59"/>
    </row>
    <row r="83" ht="27" spans="1:23">
      <c r="A83" s="39">
        <v>67</v>
      </c>
      <c r="B83" s="64"/>
      <c r="C83" s="39"/>
      <c r="D83" s="44" t="s">
        <v>153</v>
      </c>
      <c r="E83" s="46">
        <v>1.5</v>
      </c>
      <c r="F83" s="46"/>
      <c r="G83" s="46" t="s">
        <v>53</v>
      </c>
      <c r="H83" s="46"/>
      <c r="I83" s="46">
        <v>1.5</v>
      </c>
      <c r="J83" s="46"/>
      <c r="K83" s="46" t="s">
        <v>53</v>
      </c>
      <c r="L83" s="46"/>
      <c r="M83" s="39">
        <f t="shared" si="3"/>
        <v>2.25</v>
      </c>
      <c r="N83" s="39" t="s">
        <v>54</v>
      </c>
      <c r="O83" s="46">
        <v>1</v>
      </c>
      <c r="P83" s="39">
        <v>1</v>
      </c>
      <c r="Q83" s="39">
        <v>20</v>
      </c>
      <c r="R83" s="39">
        <f t="shared" si="4"/>
        <v>20</v>
      </c>
      <c r="S83" s="40">
        <f t="shared" si="5"/>
        <v>45</v>
      </c>
      <c r="T83" s="46" t="s">
        <v>55</v>
      </c>
      <c r="U83" s="59"/>
      <c r="V83" s="59"/>
      <c r="W83" s="59"/>
    </row>
    <row r="84" spans="1:23">
      <c r="A84" s="39">
        <v>68</v>
      </c>
      <c r="B84" s="64"/>
      <c r="C84" s="39"/>
      <c r="D84" s="44" t="s">
        <v>154</v>
      </c>
      <c r="E84" s="46">
        <v>1</v>
      </c>
      <c r="F84" s="46"/>
      <c r="G84" s="46"/>
      <c r="H84" s="46" t="s">
        <v>53</v>
      </c>
      <c r="I84" s="46">
        <v>1</v>
      </c>
      <c r="J84" s="46"/>
      <c r="K84" s="46"/>
      <c r="L84" s="46" t="s">
        <v>53</v>
      </c>
      <c r="M84" s="39">
        <f t="shared" si="3"/>
        <v>1</v>
      </c>
      <c r="N84" s="39" t="s">
        <v>54</v>
      </c>
      <c r="O84" s="46">
        <v>1</v>
      </c>
      <c r="P84" s="39">
        <v>1</v>
      </c>
      <c r="Q84" s="39">
        <v>2</v>
      </c>
      <c r="R84" s="39">
        <f t="shared" si="4"/>
        <v>2</v>
      </c>
      <c r="S84" s="40">
        <f t="shared" si="5"/>
        <v>2</v>
      </c>
      <c r="T84" s="46" t="s">
        <v>55</v>
      </c>
      <c r="U84" s="59"/>
      <c r="V84" s="59"/>
      <c r="W84" s="59"/>
    </row>
    <row r="85" ht="27" spans="1:23">
      <c r="A85" s="39">
        <v>69</v>
      </c>
      <c r="B85" s="64"/>
      <c r="C85" s="39" t="s">
        <v>155</v>
      </c>
      <c r="D85" s="44" t="s">
        <v>156</v>
      </c>
      <c r="E85" s="46">
        <v>1</v>
      </c>
      <c r="F85" s="46"/>
      <c r="G85" s="46"/>
      <c r="H85" s="46" t="s">
        <v>53</v>
      </c>
      <c r="I85" s="46">
        <v>1</v>
      </c>
      <c r="J85" s="46"/>
      <c r="K85" s="46"/>
      <c r="L85" s="46" t="s">
        <v>53</v>
      </c>
      <c r="M85" s="39">
        <f t="shared" si="3"/>
        <v>1</v>
      </c>
      <c r="N85" s="39" t="s">
        <v>54</v>
      </c>
      <c r="O85" s="39">
        <v>1</v>
      </c>
      <c r="P85" s="39">
        <v>1</v>
      </c>
      <c r="Q85" s="39">
        <v>10</v>
      </c>
      <c r="R85" s="39">
        <f t="shared" si="4"/>
        <v>10</v>
      </c>
      <c r="S85" s="40">
        <f t="shared" si="5"/>
        <v>10</v>
      </c>
      <c r="T85" s="46" t="s">
        <v>114</v>
      </c>
      <c r="U85" s="59"/>
      <c r="V85" s="59"/>
      <c r="W85" s="59"/>
    </row>
    <row r="86" ht="27" spans="1:23">
      <c r="A86" s="39">
        <v>70</v>
      </c>
      <c r="B86" s="64"/>
      <c r="C86" s="39"/>
      <c r="D86" s="44" t="s">
        <v>157</v>
      </c>
      <c r="E86" s="46">
        <v>1.5</v>
      </c>
      <c r="F86" s="46"/>
      <c r="G86" s="46" t="s">
        <v>53</v>
      </c>
      <c r="H86" s="46"/>
      <c r="I86" s="46">
        <v>1</v>
      </c>
      <c r="J86" s="46"/>
      <c r="K86" s="46"/>
      <c r="L86" s="46" t="s">
        <v>53</v>
      </c>
      <c r="M86" s="39">
        <f t="shared" si="3"/>
        <v>1.5</v>
      </c>
      <c r="N86" s="39" t="s">
        <v>54</v>
      </c>
      <c r="O86" s="39">
        <v>1</v>
      </c>
      <c r="P86" s="39">
        <v>1</v>
      </c>
      <c r="Q86" s="57">
        <v>15</v>
      </c>
      <c r="R86" s="39">
        <f t="shared" si="4"/>
        <v>15</v>
      </c>
      <c r="S86" s="40">
        <f t="shared" si="5"/>
        <v>22.5</v>
      </c>
      <c r="T86" s="46" t="s">
        <v>114</v>
      </c>
      <c r="U86" s="59"/>
      <c r="V86" s="59"/>
      <c r="W86" s="59"/>
    </row>
    <row r="87" spans="1:23">
      <c r="A87" s="39">
        <v>71</v>
      </c>
      <c r="B87" s="64"/>
      <c r="C87" s="39"/>
      <c r="D87" s="44" t="s">
        <v>158</v>
      </c>
      <c r="E87" s="45">
        <v>1.5</v>
      </c>
      <c r="F87" s="39"/>
      <c r="G87" s="46" t="s">
        <v>53</v>
      </c>
      <c r="H87" s="46"/>
      <c r="I87" s="46">
        <v>1</v>
      </c>
      <c r="J87" s="46"/>
      <c r="L87" s="46" t="s">
        <v>53</v>
      </c>
      <c r="M87" s="39">
        <f t="shared" si="3"/>
        <v>1.5</v>
      </c>
      <c r="N87" s="39" t="s">
        <v>54</v>
      </c>
      <c r="O87" s="39">
        <v>1</v>
      </c>
      <c r="P87" s="39">
        <v>1</v>
      </c>
      <c r="Q87" s="57">
        <v>15</v>
      </c>
      <c r="R87" s="39">
        <f t="shared" si="4"/>
        <v>15</v>
      </c>
      <c r="S87" s="40">
        <f t="shared" si="5"/>
        <v>22.5</v>
      </c>
      <c r="T87" s="46" t="s">
        <v>114</v>
      </c>
      <c r="U87" s="59"/>
      <c r="V87" s="59"/>
      <c r="W87" s="59"/>
    </row>
    <row r="88" ht="27" spans="1:23">
      <c r="A88" s="39">
        <v>72</v>
      </c>
      <c r="B88" s="64"/>
      <c r="C88" s="39" t="s">
        <v>159</v>
      </c>
      <c r="D88" s="44" t="s">
        <v>160</v>
      </c>
      <c r="E88" s="45">
        <v>1.5</v>
      </c>
      <c r="F88" s="46"/>
      <c r="G88" s="46" t="s">
        <v>53</v>
      </c>
      <c r="H88" s="46"/>
      <c r="I88" s="46">
        <v>1.5</v>
      </c>
      <c r="J88" s="46"/>
      <c r="K88" s="46" t="s">
        <v>53</v>
      </c>
      <c r="L88" s="39"/>
      <c r="M88" s="39">
        <f t="shared" si="3"/>
        <v>2.25</v>
      </c>
      <c r="N88" s="39" t="s">
        <v>54</v>
      </c>
      <c r="O88" s="39">
        <v>1</v>
      </c>
      <c r="P88" s="39">
        <v>1</v>
      </c>
      <c r="Q88" s="57">
        <v>15</v>
      </c>
      <c r="R88" s="39">
        <f t="shared" si="4"/>
        <v>15</v>
      </c>
      <c r="S88" s="40">
        <f t="shared" si="5"/>
        <v>33.75</v>
      </c>
      <c r="T88" s="46" t="s">
        <v>114</v>
      </c>
      <c r="U88" s="59"/>
      <c r="V88" s="59"/>
      <c r="W88" s="59"/>
    </row>
    <row r="89" ht="31" customHeight="1" spans="1:23">
      <c r="A89" s="39">
        <v>73</v>
      </c>
      <c r="B89" s="63"/>
      <c r="C89" s="39"/>
      <c r="D89" s="44" t="s">
        <v>161</v>
      </c>
      <c r="E89" s="46">
        <v>1</v>
      </c>
      <c r="F89" s="46"/>
      <c r="G89" s="46"/>
      <c r="H89" s="46" t="s">
        <v>53</v>
      </c>
      <c r="I89" s="46">
        <v>1</v>
      </c>
      <c r="J89" s="46"/>
      <c r="K89" s="46"/>
      <c r="L89" s="46" t="s">
        <v>53</v>
      </c>
      <c r="M89" s="39">
        <f t="shared" ref="M89:M101" si="6">E89*I89</f>
        <v>1</v>
      </c>
      <c r="N89" s="39" t="s">
        <v>54</v>
      </c>
      <c r="O89" s="39">
        <v>1</v>
      </c>
      <c r="P89" s="39">
        <v>1</v>
      </c>
      <c r="Q89" s="39">
        <v>2</v>
      </c>
      <c r="R89" s="39">
        <f t="shared" ref="R89:R101" si="7">O89*P89*Q89</f>
        <v>2</v>
      </c>
      <c r="S89" s="40">
        <f t="shared" ref="S89:S101" si="8">R89*M89</f>
        <v>2</v>
      </c>
      <c r="T89" s="46" t="s">
        <v>114</v>
      </c>
      <c r="U89" s="59"/>
      <c r="V89" s="59"/>
      <c r="W89" s="59"/>
    </row>
    <row r="90" ht="40.5" spans="1:23">
      <c r="A90" s="39">
        <v>74</v>
      </c>
      <c r="B90" s="43" t="s">
        <v>162</v>
      </c>
      <c r="C90" s="39" t="s">
        <v>163</v>
      </c>
      <c r="D90" s="44" t="s">
        <v>164</v>
      </c>
      <c r="E90" s="46">
        <v>2</v>
      </c>
      <c r="F90" s="46" t="s">
        <v>53</v>
      </c>
      <c r="G90" s="46"/>
      <c r="I90" s="46">
        <v>1</v>
      </c>
      <c r="J90" s="46"/>
      <c r="K90" s="46"/>
      <c r="L90" s="46" t="s">
        <v>53</v>
      </c>
      <c r="M90" s="39">
        <f t="shared" si="6"/>
        <v>2</v>
      </c>
      <c r="N90" s="39" t="s">
        <v>59</v>
      </c>
      <c r="O90" s="46">
        <v>12</v>
      </c>
      <c r="P90" s="39">
        <v>8</v>
      </c>
      <c r="Q90" s="39">
        <v>1</v>
      </c>
      <c r="R90" s="39">
        <f t="shared" si="7"/>
        <v>96</v>
      </c>
      <c r="S90" s="40">
        <f t="shared" si="8"/>
        <v>192</v>
      </c>
      <c r="T90" s="46" t="s">
        <v>114</v>
      </c>
      <c r="U90" s="59"/>
      <c r="V90" s="59"/>
      <c r="W90" s="59"/>
    </row>
    <row r="91" ht="27" spans="1:23">
      <c r="A91" s="39">
        <v>75</v>
      </c>
      <c r="B91" s="64"/>
      <c r="C91" s="39"/>
      <c r="D91" s="44" t="s">
        <v>165</v>
      </c>
      <c r="E91" s="46">
        <v>1</v>
      </c>
      <c r="F91" s="46"/>
      <c r="G91" s="46"/>
      <c r="H91" s="46" t="s">
        <v>53</v>
      </c>
      <c r="I91" s="46">
        <v>1.5</v>
      </c>
      <c r="J91" s="46"/>
      <c r="K91" s="46" t="s">
        <v>53</v>
      </c>
      <c r="L91" s="34"/>
      <c r="M91" s="39">
        <f t="shared" si="6"/>
        <v>1.5</v>
      </c>
      <c r="N91" s="39" t="s">
        <v>54</v>
      </c>
      <c r="O91" s="46">
        <v>1</v>
      </c>
      <c r="P91" s="39">
        <v>4</v>
      </c>
      <c r="Q91" s="39">
        <v>3</v>
      </c>
      <c r="R91" s="39">
        <f t="shared" si="7"/>
        <v>12</v>
      </c>
      <c r="S91" s="40">
        <f t="shared" si="8"/>
        <v>18</v>
      </c>
      <c r="T91" s="46" t="s">
        <v>114</v>
      </c>
      <c r="U91" s="59"/>
      <c r="V91" s="59"/>
      <c r="W91" s="59"/>
    </row>
    <row r="92" ht="67.5" spans="1:23">
      <c r="A92" s="39">
        <v>76</v>
      </c>
      <c r="B92" s="64"/>
      <c r="C92" s="39"/>
      <c r="D92" s="44" t="s">
        <v>166</v>
      </c>
      <c r="E92" s="46">
        <v>1.5</v>
      </c>
      <c r="F92" s="46"/>
      <c r="G92" s="46" t="s">
        <v>53</v>
      </c>
      <c r="H92" s="34"/>
      <c r="I92" s="46">
        <v>1</v>
      </c>
      <c r="J92" s="45"/>
      <c r="K92" s="46"/>
      <c r="L92" s="46" t="s">
        <v>53</v>
      </c>
      <c r="M92" s="39">
        <f t="shared" si="6"/>
        <v>1.5</v>
      </c>
      <c r="N92" s="39" t="s">
        <v>59</v>
      </c>
      <c r="O92" s="46">
        <v>12</v>
      </c>
      <c r="P92" s="39">
        <v>3</v>
      </c>
      <c r="Q92" s="39">
        <v>3</v>
      </c>
      <c r="R92" s="39">
        <f t="shared" si="7"/>
        <v>108</v>
      </c>
      <c r="S92" s="40">
        <f t="shared" si="8"/>
        <v>162</v>
      </c>
      <c r="T92" s="46" t="s">
        <v>114</v>
      </c>
      <c r="U92" s="59"/>
      <c r="V92" s="59"/>
      <c r="W92" s="59"/>
    </row>
    <row r="93" spans="1:23">
      <c r="A93" s="39">
        <v>77</v>
      </c>
      <c r="B93" s="64"/>
      <c r="C93" s="39"/>
      <c r="D93" s="44" t="s">
        <v>167</v>
      </c>
      <c r="E93" s="46">
        <v>1</v>
      </c>
      <c r="F93" s="46"/>
      <c r="G93" s="46"/>
      <c r="H93" s="46" t="s">
        <v>53</v>
      </c>
      <c r="I93" s="46">
        <v>1</v>
      </c>
      <c r="J93" s="46"/>
      <c r="K93" s="46"/>
      <c r="L93" s="46" t="s">
        <v>53</v>
      </c>
      <c r="M93" s="39">
        <f t="shared" si="6"/>
        <v>1</v>
      </c>
      <c r="N93" s="39" t="s">
        <v>59</v>
      </c>
      <c r="O93" s="46">
        <v>12</v>
      </c>
      <c r="P93" s="39">
        <v>1</v>
      </c>
      <c r="Q93" s="39">
        <v>1</v>
      </c>
      <c r="R93" s="39">
        <f t="shared" si="7"/>
        <v>12</v>
      </c>
      <c r="S93" s="40">
        <f t="shared" si="8"/>
        <v>12</v>
      </c>
      <c r="T93" s="46" t="s">
        <v>114</v>
      </c>
      <c r="U93" s="59"/>
      <c r="V93" s="59"/>
      <c r="W93" s="59"/>
    </row>
    <row r="94" ht="67.5" spans="1:23">
      <c r="A94" s="39">
        <v>78</v>
      </c>
      <c r="B94" s="63"/>
      <c r="C94" s="68" t="s">
        <v>168</v>
      </c>
      <c r="D94" s="44" t="s">
        <v>169</v>
      </c>
      <c r="E94" s="46">
        <v>1.5</v>
      </c>
      <c r="F94" s="46"/>
      <c r="G94" s="46" t="s">
        <v>53</v>
      </c>
      <c r="H94" s="46"/>
      <c r="I94" s="46">
        <v>1.5</v>
      </c>
      <c r="J94" s="39"/>
      <c r="K94" s="39" t="s">
        <v>53</v>
      </c>
      <c r="L94" s="39"/>
      <c r="M94" s="39">
        <f t="shared" si="6"/>
        <v>2.25</v>
      </c>
      <c r="N94" s="39" t="s">
        <v>72</v>
      </c>
      <c r="O94" s="46">
        <v>4</v>
      </c>
      <c r="P94" s="39">
        <v>1</v>
      </c>
      <c r="Q94" s="39">
        <v>15</v>
      </c>
      <c r="R94" s="39">
        <f t="shared" si="7"/>
        <v>60</v>
      </c>
      <c r="S94" s="40">
        <f t="shared" si="8"/>
        <v>135</v>
      </c>
      <c r="T94" s="46" t="s">
        <v>114</v>
      </c>
      <c r="U94" s="59"/>
      <c r="V94" s="59"/>
      <c r="W94" s="59"/>
    </row>
    <row r="95" spans="1:23">
      <c r="A95" s="39">
        <v>79</v>
      </c>
      <c r="B95" s="43" t="s">
        <v>170</v>
      </c>
      <c r="C95" s="43" t="s">
        <v>171</v>
      </c>
      <c r="D95" s="44" t="s">
        <v>172</v>
      </c>
      <c r="E95" s="45">
        <v>1</v>
      </c>
      <c r="F95" s="46"/>
      <c r="G95" s="46"/>
      <c r="H95" s="46" t="s">
        <v>53</v>
      </c>
      <c r="I95" s="46">
        <v>1</v>
      </c>
      <c r="J95" s="46"/>
      <c r="K95" s="46"/>
      <c r="L95" s="46" t="s">
        <v>53</v>
      </c>
      <c r="M95" s="39">
        <f t="shared" si="6"/>
        <v>1</v>
      </c>
      <c r="N95" s="39" t="s">
        <v>54</v>
      </c>
      <c r="O95" s="46">
        <v>1</v>
      </c>
      <c r="P95" s="39">
        <v>1</v>
      </c>
      <c r="Q95" s="39">
        <v>4</v>
      </c>
      <c r="R95" s="39">
        <f t="shared" si="7"/>
        <v>4</v>
      </c>
      <c r="S95" s="40">
        <f t="shared" si="8"/>
        <v>4</v>
      </c>
      <c r="T95" s="46" t="s">
        <v>114</v>
      </c>
      <c r="U95" s="59"/>
      <c r="V95" s="59"/>
      <c r="W95" s="59"/>
    </row>
    <row r="96" ht="40.5" spans="1:23">
      <c r="A96" s="39">
        <v>80</v>
      </c>
      <c r="B96" s="64"/>
      <c r="C96" s="64"/>
      <c r="D96" s="44" t="s">
        <v>173</v>
      </c>
      <c r="E96" s="45">
        <v>1</v>
      </c>
      <c r="F96" s="46"/>
      <c r="G96" s="46"/>
      <c r="H96" s="46" t="s">
        <v>53</v>
      </c>
      <c r="I96" s="46">
        <v>1.5</v>
      </c>
      <c r="J96" s="46"/>
      <c r="K96" s="46" t="s">
        <v>53</v>
      </c>
      <c r="L96" s="46"/>
      <c r="M96" s="39">
        <f t="shared" si="6"/>
        <v>1.5</v>
      </c>
      <c r="N96" s="39" t="s">
        <v>72</v>
      </c>
      <c r="O96" s="58">
        <v>3</v>
      </c>
      <c r="P96" s="39">
        <v>1</v>
      </c>
      <c r="Q96" s="39">
        <v>5</v>
      </c>
      <c r="R96" s="39">
        <f t="shared" si="7"/>
        <v>15</v>
      </c>
      <c r="S96" s="40">
        <f t="shared" si="8"/>
        <v>22.5</v>
      </c>
      <c r="T96" s="46" t="s">
        <v>114</v>
      </c>
      <c r="U96" s="59"/>
      <c r="V96" s="59"/>
      <c r="W96" s="59"/>
    </row>
    <row r="97" ht="40.5" spans="1:23">
      <c r="A97" s="39">
        <v>81</v>
      </c>
      <c r="B97" s="63"/>
      <c r="C97" s="63"/>
      <c r="D97" s="44" t="s">
        <v>174</v>
      </c>
      <c r="E97" s="46">
        <v>1</v>
      </c>
      <c r="F97" s="46"/>
      <c r="G97" s="46"/>
      <c r="H97" s="46" t="s">
        <v>53</v>
      </c>
      <c r="I97" s="46">
        <v>1</v>
      </c>
      <c r="J97" s="46"/>
      <c r="K97" s="46"/>
      <c r="L97" s="46" t="s">
        <v>53</v>
      </c>
      <c r="M97" s="39">
        <f t="shared" si="6"/>
        <v>1</v>
      </c>
      <c r="N97" s="39" t="s">
        <v>72</v>
      </c>
      <c r="O97" s="58">
        <v>3</v>
      </c>
      <c r="P97" s="39">
        <v>1</v>
      </c>
      <c r="Q97" s="57">
        <v>2</v>
      </c>
      <c r="R97" s="39">
        <f t="shared" si="7"/>
        <v>6</v>
      </c>
      <c r="S97" s="40">
        <f t="shared" si="8"/>
        <v>6</v>
      </c>
      <c r="T97" s="46" t="s">
        <v>114</v>
      </c>
      <c r="U97" s="59"/>
      <c r="V97" s="59"/>
      <c r="W97" s="59"/>
    </row>
    <row r="98" ht="27" spans="1:20">
      <c r="A98" s="39">
        <v>82</v>
      </c>
      <c r="B98" s="39" t="s">
        <v>150</v>
      </c>
      <c r="C98" s="39" t="s">
        <v>175</v>
      </c>
      <c r="D98" s="44" t="s">
        <v>176</v>
      </c>
      <c r="E98" s="46">
        <v>1</v>
      </c>
      <c r="F98" s="46"/>
      <c r="H98" s="46" t="s">
        <v>53</v>
      </c>
      <c r="I98" s="46">
        <v>1.5</v>
      </c>
      <c r="J98" s="46"/>
      <c r="K98" s="46" t="s">
        <v>53</v>
      </c>
      <c r="L98" s="46"/>
      <c r="M98" s="39">
        <f t="shared" si="6"/>
        <v>1.5</v>
      </c>
      <c r="N98" s="39" t="s">
        <v>72</v>
      </c>
      <c r="O98" s="39">
        <v>4</v>
      </c>
      <c r="P98" s="39">
        <v>1</v>
      </c>
      <c r="Q98" s="57">
        <v>5</v>
      </c>
      <c r="R98" s="39">
        <f t="shared" si="7"/>
        <v>20</v>
      </c>
      <c r="S98" s="40">
        <f t="shared" si="8"/>
        <v>30</v>
      </c>
      <c r="T98" s="46" t="s">
        <v>114</v>
      </c>
    </row>
    <row r="99" ht="27" spans="1:20">
      <c r="A99" s="39">
        <v>83</v>
      </c>
      <c r="B99" s="39"/>
      <c r="C99" s="39"/>
      <c r="D99" s="44" t="s">
        <v>177</v>
      </c>
      <c r="E99" s="46">
        <v>1.5</v>
      </c>
      <c r="G99" s="46" t="s">
        <v>53</v>
      </c>
      <c r="H99" s="46"/>
      <c r="I99" s="46">
        <v>1.5</v>
      </c>
      <c r="J99" s="46"/>
      <c r="K99" s="46" t="s">
        <v>53</v>
      </c>
      <c r="M99" s="39">
        <f t="shared" si="6"/>
        <v>2.25</v>
      </c>
      <c r="N99" s="39" t="s">
        <v>72</v>
      </c>
      <c r="O99" s="39">
        <v>4</v>
      </c>
      <c r="P99" s="39">
        <v>1</v>
      </c>
      <c r="Q99" s="39">
        <v>10</v>
      </c>
      <c r="R99" s="39">
        <f t="shared" si="7"/>
        <v>40</v>
      </c>
      <c r="S99" s="40">
        <f t="shared" si="8"/>
        <v>90</v>
      </c>
      <c r="T99" s="46" t="s">
        <v>114</v>
      </c>
    </row>
    <row r="100" spans="1:20">
      <c r="A100" s="39">
        <v>84</v>
      </c>
      <c r="B100" s="39"/>
      <c r="C100" s="39"/>
      <c r="D100" s="44" t="s">
        <v>178</v>
      </c>
      <c r="E100" s="45">
        <v>1</v>
      </c>
      <c r="F100" s="46"/>
      <c r="G100" s="46"/>
      <c r="H100" s="46" t="s">
        <v>53</v>
      </c>
      <c r="I100" s="46">
        <v>1.5</v>
      </c>
      <c r="J100" s="46"/>
      <c r="K100" s="46" t="s">
        <v>53</v>
      </c>
      <c r="L100" s="46"/>
      <c r="M100" s="39">
        <f t="shared" si="6"/>
        <v>1.5</v>
      </c>
      <c r="N100" s="39" t="s">
        <v>72</v>
      </c>
      <c r="O100" s="39">
        <v>4</v>
      </c>
      <c r="P100" s="39">
        <v>1</v>
      </c>
      <c r="Q100" s="39">
        <v>10</v>
      </c>
      <c r="R100" s="39">
        <f t="shared" si="7"/>
        <v>40</v>
      </c>
      <c r="S100" s="40">
        <f t="shared" si="8"/>
        <v>60</v>
      </c>
      <c r="T100" s="46" t="s">
        <v>114</v>
      </c>
    </row>
    <row r="101" spans="1:20">
      <c r="A101" s="39">
        <v>85</v>
      </c>
      <c r="B101" s="67" t="s">
        <v>179</v>
      </c>
      <c r="C101" s="39" t="s">
        <v>52</v>
      </c>
      <c r="D101" s="39"/>
      <c r="E101" s="45">
        <v>2</v>
      </c>
      <c r="F101" s="46" t="s">
        <v>53</v>
      </c>
      <c r="H101" s="46"/>
      <c r="I101" s="46">
        <v>2</v>
      </c>
      <c r="J101" s="46" t="s">
        <v>53</v>
      </c>
      <c r="L101" s="46"/>
      <c r="M101" s="46">
        <f t="shared" si="6"/>
        <v>4</v>
      </c>
      <c r="N101" s="39" t="s">
        <v>54</v>
      </c>
      <c r="O101" s="46">
        <v>1</v>
      </c>
      <c r="P101" s="39">
        <v>2</v>
      </c>
      <c r="Q101" s="39">
        <v>30</v>
      </c>
      <c r="R101" s="39">
        <f t="shared" si="7"/>
        <v>60</v>
      </c>
      <c r="S101" s="40">
        <f t="shared" si="8"/>
        <v>240</v>
      </c>
      <c r="T101" s="46" t="s">
        <v>180</v>
      </c>
    </row>
    <row r="102" spans="1:20">
      <c r="A102" s="39">
        <v>86</v>
      </c>
      <c r="B102" s="67"/>
      <c r="C102" s="69" t="s">
        <v>181</v>
      </c>
      <c r="D102" s="47" t="s">
        <v>182</v>
      </c>
      <c r="E102" s="39">
        <v>1.5</v>
      </c>
      <c r="F102" s="46"/>
      <c r="G102" s="46" t="s">
        <v>53</v>
      </c>
      <c r="H102" s="46"/>
      <c r="I102" s="46">
        <v>1.5</v>
      </c>
      <c r="J102" s="46"/>
      <c r="K102" s="46" t="s">
        <v>53</v>
      </c>
      <c r="L102" s="46"/>
      <c r="M102" s="69">
        <f t="shared" ref="M102:M135" si="9">E102*I102</f>
        <v>2.25</v>
      </c>
      <c r="N102" s="46" t="s">
        <v>54</v>
      </c>
      <c r="O102" s="46">
        <v>1</v>
      </c>
      <c r="P102" s="46">
        <v>5</v>
      </c>
      <c r="Q102" s="46">
        <v>10</v>
      </c>
      <c r="R102" s="69">
        <f t="shared" ref="R102:R135" si="10">O102*P102*Q102</f>
        <v>50</v>
      </c>
      <c r="S102" s="75">
        <f t="shared" ref="S102:S135" si="11">R102*M102</f>
        <v>112.5</v>
      </c>
      <c r="T102" s="45" t="s">
        <v>180</v>
      </c>
    </row>
    <row r="103" spans="1:20">
      <c r="A103" s="39">
        <v>87</v>
      </c>
      <c r="B103" s="67"/>
      <c r="C103" s="69"/>
      <c r="D103" s="70" t="s">
        <v>183</v>
      </c>
      <c r="E103" s="39">
        <v>1</v>
      </c>
      <c r="F103" s="46"/>
      <c r="G103" s="45"/>
      <c r="H103" s="46" t="s">
        <v>53</v>
      </c>
      <c r="I103" s="46">
        <v>1</v>
      </c>
      <c r="J103" s="45"/>
      <c r="K103" s="46"/>
      <c r="L103" s="46" t="s">
        <v>53</v>
      </c>
      <c r="M103" s="69">
        <f t="shared" si="9"/>
        <v>1</v>
      </c>
      <c r="N103" s="46" t="s">
        <v>54</v>
      </c>
      <c r="O103" s="46">
        <v>1</v>
      </c>
      <c r="P103" s="46">
        <v>5</v>
      </c>
      <c r="Q103" s="46">
        <v>10</v>
      </c>
      <c r="R103" s="69">
        <f t="shared" si="10"/>
        <v>50</v>
      </c>
      <c r="S103" s="75">
        <f t="shared" si="11"/>
        <v>50</v>
      </c>
      <c r="T103" s="45" t="s">
        <v>180</v>
      </c>
    </row>
    <row r="104" spans="1:20">
      <c r="A104" s="39">
        <v>88</v>
      </c>
      <c r="B104" s="67"/>
      <c r="C104" s="69"/>
      <c r="D104" s="47" t="s">
        <v>184</v>
      </c>
      <c r="E104" s="39">
        <v>1</v>
      </c>
      <c r="F104" s="46"/>
      <c r="G104" s="46"/>
      <c r="H104" s="46" t="s">
        <v>53</v>
      </c>
      <c r="I104" s="46">
        <v>1</v>
      </c>
      <c r="J104" s="46"/>
      <c r="K104" s="45"/>
      <c r="L104" s="46" t="s">
        <v>53</v>
      </c>
      <c r="M104" s="69">
        <f t="shared" si="9"/>
        <v>1</v>
      </c>
      <c r="N104" s="46" t="s">
        <v>54</v>
      </c>
      <c r="O104" s="46">
        <v>1</v>
      </c>
      <c r="P104" s="46">
        <v>5</v>
      </c>
      <c r="Q104" s="46">
        <v>2</v>
      </c>
      <c r="R104" s="69">
        <f t="shared" si="10"/>
        <v>10</v>
      </c>
      <c r="S104" s="75">
        <f t="shared" si="11"/>
        <v>10</v>
      </c>
      <c r="T104" s="45" t="s">
        <v>180</v>
      </c>
    </row>
    <row r="105" ht="27" spans="1:23">
      <c r="A105" s="39">
        <v>89</v>
      </c>
      <c r="B105" s="67"/>
      <c r="C105" s="69" t="s">
        <v>185</v>
      </c>
      <c r="D105" s="47" t="s">
        <v>186</v>
      </c>
      <c r="E105" s="39">
        <v>1</v>
      </c>
      <c r="F105" s="46"/>
      <c r="G105" s="46"/>
      <c r="H105" s="46" t="s">
        <v>53</v>
      </c>
      <c r="I105" s="45">
        <v>1</v>
      </c>
      <c r="J105" s="46"/>
      <c r="K105" s="46"/>
      <c r="L105" s="45" t="s">
        <v>53</v>
      </c>
      <c r="M105" s="69">
        <f t="shared" si="9"/>
        <v>1</v>
      </c>
      <c r="N105" s="39" t="s">
        <v>54</v>
      </c>
      <c r="O105" s="46">
        <v>1</v>
      </c>
      <c r="P105" s="46">
        <v>5</v>
      </c>
      <c r="Q105" s="45">
        <v>15</v>
      </c>
      <c r="R105" s="69">
        <f t="shared" si="10"/>
        <v>75</v>
      </c>
      <c r="S105" s="75">
        <f t="shared" si="11"/>
        <v>75</v>
      </c>
      <c r="T105" s="45" t="s">
        <v>180</v>
      </c>
      <c r="U105" s="60" t="s">
        <v>187</v>
      </c>
      <c r="V105" s="60">
        <f>SUM(R101:R135)</f>
        <v>1413</v>
      </c>
      <c r="W105" s="60">
        <f>SUM(S101:S135)</f>
        <v>2562</v>
      </c>
    </row>
    <row r="106" ht="27" spans="1:20">
      <c r="A106" s="39">
        <v>90</v>
      </c>
      <c r="B106" s="67"/>
      <c r="C106" s="69"/>
      <c r="D106" s="47" t="s">
        <v>188</v>
      </c>
      <c r="E106" s="39">
        <v>1.5</v>
      </c>
      <c r="F106" s="46"/>
      <c r="G106" s="46" t="s">
        <v>53</v>
      </c>
      <c r="I106" s="45">
        <v>1</v>
      </c>
      <c r="J106" s="46"/>
      <c r="K106" s="45" t="s">
        <v>53</v>
      </c>
      <c r="M106" s="69">
        <f t="shared" si="9"/>
        <v>1.5</v>
      </c>
      <c r="N106" s="39" t="s">
        <v>54</v>
      </c>
      <c r="O106" s="46">
        <v>1</v>
      </c>
      <c r="P106" s="46">
        <v>5</v>
      </c>
      <c r="Q106" s="45">
        <v>15</v>
      </c>
      <c r="R106" s="69">
        <f t="shared" si="10"/>
        <v>75</v>
      </c>
      <c r="S106" s="75">
        <f t="shared" si="11"/>
        <v>112.5</v>
      </c>
      <c r="T106" s="45" t="s">
        <v>180</v>
      </c>
    </row>
    <row r="107" ht="27" spans="1:20">
      <c r="A107" s="39">
        <v>91</v>
      </c>
      <c r="B107" s="67"/>
      <c r="C107" s="69"/>
      <c r="D107" s="47" t="s">
        <v>189</v>
      </c>
      <c r="E107" s="39">
        <v>1.5</v>
      </c>
      <c r="F107" s="46"/>
      <c r="G107" s="46" t="s">
        <v>53</v>
      </c>
      <c r="H107" s="46"/>
      <c r="I107" s="46">
        <v>1</v>
      </c>
      <c r="J107" s="46"/>
      <c r="K107" s="46"/>
      <c r="L107" s="46" t="s">
        <v>53</v>
      </c>
      <c r="M107" s="69">
        <f t="shared" si="9"/>
        <v>1.5</v>
      </c>
      <c r="N107" s="39" t="s">
        <v>54</v>
      </c>
      <c r="O107" s="46">
        <v>1</v>
      </c>
      <c r="P107" s="46">
        <v>5</v>
      </c>
      <c r="Q107" s="45">
        <v>15</v>
      </c>
      <c r="R107" s="69">
        <f t="shared" si="10"/>
        <v>75</v>
      </c>
      <c r="S107" s="75">
        <f t="shared" si="11"/>
        <v>112.5</v>
      </c>
      <c r="T107" s="45" t="s">
        <v>180</v>
      </c>
    </row>
    <row r="108" ht="27" spans="1:20">
      <c r="A108" s="39">
        <v>92</v>
      </c>
      <c r="B108" s="67"/>
      <c r="C108" s="69"/>
      <c r="D108" s="47" t="s">
        <v>190</v>
      </c>
      <c r="E108" s="39">
        <v>1.5</v>
      </c>
      <c r="F108" s="46"/>
      <c r="G108" s="46" t="s">
        <v>53</v>
      </c>
      <c r="H108" s="46"/>
      <c r="I108" s="46">
        <v>1</v>
      </c>
      <c r="J108" s="46"/>
      <c r="K108" s="46"/>
      <c r="L108" s="46" t="s">
        <v>53</v>
      </c>
      <c r="M108" s="69">
        <f t="shared" si="9"/>
        <v>1.5</v>
      </c>
      <c r="N108" s="39" t="s">
        <v>54</v>
      </c>
      <c r="O108" s="46">
        <v>1</v>
      </c>
      <c r="P108" s="46">
        <v>5</v>
      </c>
      <c r="Q108" s="45">
        <v>20</v>
      </c>
      <c r="R108" s="69">
        <f t="shared" si="10"/>
        <v>100</v>
      </c>
      <c r="S108" s="75">
        <f t="shared" si="11"/>
        <v>150</v>
      </c>
      <c r="T108" s="45" t="s">
        <v>180</v>
      </c>
    </row>
    <row r="109" spans="1:20">
      <c r="A109" s="39">
        <v>93</v>
      </c>
      <c r="B109" s="67"/>
      <c r="C109" s="69"/>
      <c r="D109" s="47" t="s">
        <v>191</v>
      </c>
      <c r="E109" s="39">
        <v>1.5</v>
      </c>
      <c r="F109" s="46"/>
      <c r="G109" s="46" t="s">
        <v>53</v>
      </c>
      <c r="H109" s="46"/>
      <c r="I109" s="46">
        <v>1.5</v>
      </c>
      <c r="J109" s="46"/>
      <c r="K109" s="46" t="s">
        <v>53</v>
      </c>
      <c r="L109" s="46"/>
      <c r="M109" s="69">
        <f t="shared" si="9"/>
        <v>2.25</v>
      </c>
      <c r="N109" s="39" t="s">
        <v>54</v>
      </c>
      <c r="O109" s="46">
        <v>1</v>
      </c>
      <c r="P109" s="46">
        <v>5</v>
      </c>
      <c r="Q109" s="45">
        <v>12</v>
      </c>
      <c r="R109" s="69">
        <f t="shared" si="10"/>
        <v>60</v>
      </c>
      <c r="S109" s="75">
        <f t="shared" si="11"/>
        <v>135</v>
      </c>
      <c r="T109" s="45" t="s">
        <v>180</v>
      </c>
    </row>
    <row r="110" ht="27" spans="1:21">
      <c r="A110" s="39">
        <v>94</v>
      </c>
      <c r="B110" s="67"/>
      <c r="C110" s="69"/>
      <c r="D110" s="47" t="s">
        <v>192</v>
      </c>
      <c r="E110" s="39">
        <v>1.5</v>
      </c>
      <c r="F110" s="46"/>
      <c r="G110" s="46" t="s">
        <v>53</v>
      </c>
      <c r="H110" s="46"/>
      <c r="I110" s="46">
        <v>1</v>
      </c>
      <c r="K110" s="46"/>
      <c r="L110" s="46" t="s">
        <v>53</v>
      </c>
      <c r="M110" s="69">
        <f t="shared" si="9"/>
        <v>1.5</v>
      </c>
      <c r="N110" s="39" t="s">
        <v>54</v>
      </c>
      <c r="O110" s="46">
        <v>1</v>
      </c>
      <c r="P110" s="46">
        <v>5</v>
      </c>
      <c r="Q110" s="45">
        <v>15</v>
      </c>
      <c r="R110" s="69">
        <f t="shared" si="10"/>
        <v>75</v>
      </c>
      <c r="S110" s="75">
        <f t="shared" si="11"/>
        <v>112.5</v>
      </c>
      <c r="T110" s="45" t="s">
        <v>180</v>
      </c>
      <c r="U110" s="59"/>
    </row>
    <row r="111" spans="1:20">
      <c r="A111" s="39">
        <v>95</v>
      </c>
      <c r="B111" s="67"/>
      <c r="C111" s="69"/>
      <c r="D111" s="47" t="s">
        <v>193</v>
      </c>
      <c r="E111" s="39">
        <v>1.5</v>
      </c>
      <c r="F111" s="46"/>
      <c r="G111" s="46" t="s">
        <v>53</v>
      </c>
      <c r="H111" s="46"/>
      <c r="I111" s="46">
        <v>1.5</v>
      </c>
      <c r="J111" s="46"/>
      <c r="K111" s="46" t="s">
        <v>53</v>
      </c>
      <c r="L111" s="46"/>
      <c r="M111" s="69">
        <f t="shared" si="9"/>
        <v>2.25</v>
      </c>
      <c r="N111" s="39" t="s">
        <v>54</v>
      </c>
      <c r="O111" s="46">
        <v>1</v>
      </c>
      <c r="P111" s="46">
        <v>5</v>
      </c>
      <c r="Q111" s="45">
        <v>15</v>
      </c>
      <c r="R111" s="69">
        <f t="shared" si="10"/>
        <v>75</v>
      </c>
      <c r="S111" s="75">
        <f t="shared" si="11"/>
        <v>168.75</v>
      </c>
      <c r="T111" s="45" t="s">
        <v>180</v>
      </c>
    </row>
    <row r="112" ht="40.5" spans="1:20">
      <c r="A112" s="39">
        <v>96</v>
      </c>
      <c r="B112" s="67"/>
      <c r="C112" s="69"/>
      <c r="D112" s="47" t="s">
        <v>194</v>
      </c>
      <c r="E112" s="39">
        <v>1.5</v>
      </c>
      <c r="F112" s="46"/>
      <c r="G112" s="46"/>
      <c r="H112" s="46" t="s">
        <v>53</v>
      </c>
      <c r="I112" s="39">
        <v>1.5</v>
      </c>
      <c r="J112" s="46"/>
      <c r="K112" s="46" t="s">
        <v>53</v>
      </c>
      <c r="L112" s="46"/>
      <c r="M112" s="69">
        <f t="shared" si="9"/>
        <v>2.25</v>
      </c>
      <c r="N112" s="39" t="s">
        <v>54</v>
      </c>
      <c r="O112" s="46">
        <v>1</v>
      </c>
      <c r="P112" s="46">
        <v>5</v>
      </c>
      <c r="Q112" s="45">
        <v>12</v>
      </c>
      <c r="R112" s="69">
        <f t="shared" si="10"/>
        <v>60</v>
      </c>
      <c r="S112" s="75">
        <f t="shared" si="11"/>
        <v>135</v>
      </c>
      <c r="T112" s="45" t="s">
        <v>180</v>
      </c>
    </row>
    <row r="113" ht="27" spans="1:20">
      <c r="A113" s="39">
        <v>97</v>
      </c>
      <c r="B113" s="67"/>
      <c r="C113" s="69"/>
      <c r="D113" s="47" t="s">
        <v>195</v>
      </c>
      <c r="E113" s="39">
        <v>1.5</v>
      </c>
      <c r="F113" s="46"/>
      <c r="G113" s="46" t="s">
        <v>53</v>
      </c>
      <c r="I113" s="45">
        <v>1</v>
      </c>
      <c r="J113" s="46"/>
      <c r="K113" s="46"/>
      <c r="L113" s="46" t="s">
        <v>53</v>
      </c>
      <c r="M113" s="69">
        <f t="shared" si="9"/>
        <v>1.5</v>
      </c>
      <c r="N113" s="39" t="s">
        <v>54</v>
      </c>
      <c r="O113" s="46">
        <v>1</v>
      </c>
      <c r="P113" s="46">
        <v>5</v>
      </c>
      <c r="Q113" s="45">
        <v>12</v>
      </c>
      <c r="R113" s="69">
        <f t="shared" si="10"/>
        <v>60</v>
      </c>
      <c r="S113" s="75">
        <f t="shared" si="11"/>
        <v>90</v>
      </c>
      <c r="T113" s="45" t="s">
        <v>180</v>
      </c>
    </row>
    <row r="114" ht="27" spans="1:21">
      <c r="A114" s="39">
        <v>98</v>
      </c>
      <c r="B114" s="67"/>
      <c r="C114" s="69"/>
      <c r="D114" s="47" t="s">
        <v>196</v>
      </c>
      <c r="E114" s="39">
        <v>1.5</v>
      </c>
      <c r="F114" s="46"/>
      <c r="G114" s="46" t="s">
        <v>53</v>
      </c>
      <c r="H114" s="46"/>
      <c r="I114" s="46">
        <v>1</v>
      </c>
      <c r="K114" s="46"/>
      <c r="L114" s="46" t="s">
        <v>53</v>
      </c>
      <c r="M114" s="69">
        <f t="shared" si="9"/>
        <v>1.5</v>
      </c>
      <c r="N114" s="39" t="s">
        <v>54</v>
      </c>
      <c r="O114" s="46">
        <v>1</v>
      </c>
      <c r="P114" s="46">
        <v>5</v>
      </c>
      <c r="Q114" s="45">
        <v>12</v>
      </c>
      <c r="R114" s="69">
        <f t="shared" si="10"/>
        <v>60</v>
      </c>
      <c r="S114" s="75">
        <f t="shared" si="11"/>
        <v>90</v>
      </c>
      <c r="T114" s="45" t="s">
        <v>180</v>
      </c>
      <c r="U114" s="59"/>
    </row>
    <row r="115" ht="27" spans="1:20">
      <c r="A115" s="39">
        <v>99</v>
      </c>
      <c r="B115" s="67"/>
      <c r="C115" s="69"/>
      <c r="D115" s="47" t="s">
        <v>197</v>
      </c>
      <c r="E115" s="39">
        <v>1.5</v>
      </c>
      <c r="F115" s="46"/>
      <c r="G115" s="46" t="s">
        <v>53</v>
      </c>
      <c r="H115" s="46"/>
      <c r="I115" s="46">
        <v>1.5</v>
      </c>
      <c r="J115" s="46"/>
      <c r="K115" s="46" t="s">
        <v>53</v>
      </c>
      <c r="L115" s="46"/>
      <c r="M115" s="69">
        <f t="shared" si="9"/>
        <v>2.25</v>
      </c>
      <c r="N115" s="39" t="s">
        <v>54</v>
      </c>
      <c r="O115" s="46">
        <v>1</v>
      </c>
      <c r="P115" s="46">
        <v>5</v>
      </c>
      <c r="Q115" s="46">
        <v>3</v>
      </c>
      <c r="R115" s="69">
        <f t="shared" si="10"/>
        <v>15</v>
      </c>
      <c r="S115" s="75">
        <f t="shared" si="11"/>
        <v>33.75</v>
      </c>
      <c r="T115" s="45" t="s">
        <v>180</v>
      </c>
    </row>
    <row r="116" ht="27" spans="1:20">
      <c r="A116" s="39">
        <v>100</v>
      </c>
      <c r="B116" s="67"/>
      <c r="C116" s="69"/>
      <c r="D116" s="47" t="s">
        <v>198</v>
      </c>
      <c r="E116" s="39">
        <v>1.5</v>
      </c>
      <c r="F116" s="46"/>
      <c r="G116" s="46" t="s">
        <v>53</v>
      </c>
      <c r="H116" s="46"/>
      <c r="I116" s="45">
        <v>1</v>
      </c>
      <c r="J116" s="46"/>
      <c r="K116" s="46"/>
      <c r="L116" s="46" t="s">
        <v>53</v>
      </c>
      <c r="M116" s="69">
        <f t="shared" si="9"/>
        <v>1.5</v>
      </c>
      <c r="N116" s="39" t="s">
        <v>54</v>
      </c>
      <c r="O116" s="46">
        <v>1</v>
      </c>
      <c r="P116" s="46">
        <v>5</v>
      </c>
      <c r="Q116" s="45">
        <v>10</v>
      </c>
      <c r="R116" s="69">
        <f t="shared" si="10"/>
        <v>50</v>
      </c>
      <c r="S116" s="75">
        <f t="shared" si="11"/>
        <v>75</v>
      </c>
      <c r="T116" s="45" t="s">
        <v>180</v>
      </c>
    </row>
    <row r="117" spans="1:20">
      <c r="A117" s="39">
        <v>101</v>
      </c>
      <c r="B117" s="67"/>
      <c r="C117" s="69"/>
      <c r="D117" s="47" t="s">
        <v>199</v>
      </c>
      <c r="E117" s="39">
        <v>1</v>
      </c>
      <c r="F117" s="46"/>
      <c r="G117" s="45"/>
      <c r="H117" s="46" t="s">
        <v>53</v>
      </c>
      <c r="I117" s="74">
        <v>1</v>
      </c>
      <c r="J117" s="45"/>
      <c r="K117" s="46"/>
      <c r="L117" s="46" t="s">
        <v>53</v>
      </c>
      <c r="M117" s="69">
        <f t="shared" si="9"/>
        <v>1</v>
      </c>
      <c r="N117" s="39" t="s">
        <v>54</v>
      </c>
      <c r="O117" s="46">
        <v>1</v>
      </c>
      <c r="P117" s="46">
        <v>5</v>
      </c>
      <c r="Q117" s="45">
        <v>2</v>
      </c>
      <c r="R117" s="69">
        <f t="shared" si="10"/>
        <v>10</v>
      </c>
      <c r="S117" s="75">
        <f t="shared" si="11"/>
        <v>10</v>
      </c>
      <c r="T117" s="45" t="s">
        <v>180</v>
      </c>
    </row>
    <row r="118" spans="1:21">
      <c r="A118" s="39">
        <v>102</v>
      </c>
      <c r="B118" s="67"/>
      <c r="C118" s="71" t="s">
        <v>200</v>
      </c>
      <c r="D118" s="47" t="s">
        <v>201</v>
      </c>
      <c r="E118" s="39">
        <v>2</v>
      </c>
      <c r="F118" s="46" t="s">
        <v>53</v>
      </c>
      <c r="G118" s="46"/>
      <c r="H118" s="46"/>
      <c r="I118" s="46">
        <v>1.5</v>
      </c>
      <c r="J118" s="46"/>
      <c r="K118" s="46" t="s">
        <v>53</v>
      </c>
      <c r="L118" s="46"/>
      <c r="M118" s="69">
        <f t="shared" si="9"/>
        <v>3</v>
      </c>
      <c r="N118" s="39" t="s">
        <v>54</v>
      </c>
      <c r="O118" s="46">
        <v>1</v>
      </c>
      <c r="P118" s="46">
        <v>5</v>
      </c>
      <c r="Q118" s="45">
        <v>20</v>
      </c>
      <c r="R118" s="69">
        <f t="shared" si="10"/>
        <v>100</v>
      </c>
      <c r="S118" s="75">
        <f t="shared" si="11"/>
        <v>300</v>
      </c>
      <c r="T118" s="45" t="s">
        <v>180</v>
      </c>
      <c r="U118" s="59"/>
    </row>
    <row r="119" ht="27" spans="1:20">
      <c r="A119" s="39">
        <v>103</v>
      </c>
      <c r="B119" s="67"/>
      <c r="C119" s="72"/>
      <c r="D119" s="70" t="s">
        <v>202</v>
      </c>
      <c r="E119" s="39">
        <v>1</v>
      </c>
      <c r="F119" s="46"/>
      <c r="G119" s="46"/>
      <c r="H119" s="46" t="s">
        <v>53</v>
      </c>
      <c r="I119" s="45">
        <v>1.5</v>
      </c>
      <c r="J119" s="46"/>
      <c r="K119" s="46" t="s">
        <v>53</v>
      </c>
      <c r="L119" s="46"/>
      <c r="M119" s="69">
        <f t="shared" si="9"/>
        <v>1.5</v>
      </c>
      <c r="N119" s="46" t="s">
        <v>54</v>
      </c>
      <c r="O119" s="46">
        <v>1</v>
      </c>
      <c r="P119" s="46">
        <v>5</v>
      </c>
      <c r="Q119" s="46">
        <v>5</v>
      </c>
      <c r="R119" s="69">
        <f t="shared" si="10"/>
        <v>25</v>
      </c>
      <c r="S119" s="75">
        <f t="shared" si="11"/>
        <v>37.5</v>
      </c>
      <c r="T119" s="45" t="s">
        <v>180</v>
      </c>
    </row>
    <row r="120" spans="1:20">
      <c r="A120" s="39">
        <v>104</v>
      </c>
      <c r="B120" s="67"/>
      <c r="C120" s="73"/>
      <c r="D120" s="70" t="s">
        <v>203</v>
      </c>
      <c r="E120" s="39">
        <v>1</v>
      </c>
      <c r="F120" s="46"/>
      <c r="G120" s="46"/>
      <c r="H120" s="46" t="s">
        <v>53</v>
      </c>
      <c r="I120" s="46">
        <v>1</v>
      </c>
      <c r="J120" s="46"/>
      <c r="K120" s="46"/>
      <c r="L120" s="46" t="s">
        <v>53</v>
      </c>
      <c r="M120" s="69">
        <f t="shared" si="9"/>
        <v>1</v>
      </c>
      <c r="N120" s="46" t="s">
        <v>54</v>
      </c>
      <c r="O120" s="46">
        <v>1</v>
      </c>
      <c r="P120" s="46">
        <v>5</v>
      </c>
      <c r="Q120" s="46">
        <v>2</v>
      </c>
      <c r="R120" s="69">
        <f t="shared" si="10"/>
        <v>10</v>
      </c>
      <c r="S120" s="75">
        <f t="shared" si="11"/>
        <v>10</v>
      </c>
      <c r="T120" s="45" t="s">
        <v>180</v>
      </c>
    </row>
    <row r="121" ht="27" spans="1:20">
      <c r="A121" s="39">
        <v>105</v>
      </c>
      <c r="B121" s="67"/>
      <c r="C121" s="39" t="s">
        <v>204</v>
      </c>
      <c r="D121" s="70" t="s">
        <v>205</v>
      </c>
      <c r="E121" s="39">
        <v>1</v>
      </c>
      <c r="F121" s="46"/>
      <c r="G121" s="46"/>
      <c r="H121" s="46" t="s">
        <v>53</v>
      </c>
      <c r="I121" s="46">
        <v>1</v>
      </c>
      <c r="J121" s="46"/>
      <c r="K121" s="46"/>
      <c r="L121" s="46" t="s">
        <v>53</v>
      </c>
      <c r="M121" s="69">
        <f t="shared" si="9"/>
        <v>1</v>
      </c>
      <c r="N121" s="46" t="s">
        <v>54</v>
      </c>
      <c r="O121" s="46">
        <v>1</v>
      </c>
      <c r="P121" s="46">
        <v>3</v>
      </c>
      <c r="Q121" s="46">
        <v>3</v>
      </c>
      <c r="R121" s="69">
        <f t="shared" si="10"/>
        <v>9</v>
      </c>
      <c r="S121" s="75">
        <f t="shared" si="11"/>
        <v>9</v>
      </c>
      <c r="T121" s="45" t="s">
        <v>180</v>
      </c>
    </row>
    <row r="122" ht="27" spans="1:20">
      <c r="A122" s="39">
        <v>106</v>
      </c>
      <c r="B122" s="67"/>
      <c r="C122" s="39"/>
      <c r="D122" s="70" t="s">
        <v>206</v>
      </c>
      <c r="E122" s="39">
        <v>1</v>
      </c>
      <c r="F122" s="46"/>
      <c r="G122" s="46"/>
      <c r="H122" s="46" t="s">
        <v>53</v>
      </c>
      <c r="I122" s="46">
        <v>1</v>
      </c>
      <c r="J122" s="46"/>
      <c r="K122" s="46"/>
      <c r="L122" s="46" t="s">
        <v>53</v>
      </c>
      <c r="M122" s="69">
        <f t="shared" si="9"/>
        <v>1</v>
      </c>
      <c r="N122" s="46" t="s">
        <v>54</v>
      </c>
      <c r="O122" s="46">
        <v>1</v>
      </c>
      <c r="P122" s="46">
        <v>3</v>
      </c>
      <c r="Q122" s="46">
        <v>8</v>
      </c>
      <c r="R122" s="69">
        <f t="shared" si="10"/>
        <v>24</v>
      </c>
      <c r="S122" s="75">
        <f t="shared" si="11"/>
        <v>24</v>
      </c>
      <c r="T122" s="45" t="s">
        <v>180</v>
      </c>
    </row>
    <row r="123" ht="27" spans="1:20">
      <c r="A123" s="39">
        <v>107</v>
      </c>
      <c r="B123" s="67"/>
      <c r="C123" s="39"/>
      <c r="D123" s="70" t="s">
        <v>207</v>
      </c>
      <c r="E123" s="39">
        <v>1.5</v>
      </c>
      <c r="F123" s="46"/>
      <c r="G123" s="46" t="s">
        <v>53</v>
      </c>
      <c r="H123" s="46"/>
      <c r="I123" s="45">
        <v>1.5</v>
      </c>
      <c r="J123" s="46"/>
      <c r="K123" s="46" t="s">
        <v>53</v>
      </c>
      <c r="L123" s="46"/>
      <c r="M123" s="69">
        <f t="shared" si="9"/>
        <v>2.25</v>
      </c>
      <c r="N123" s="46" t="s">
        <v>54</v>
      </c>
      <c r="O123" s="46">
        <v>1</v>
      </c>
      <c r="P123" s="46">
        <v>3</v>
      </c>
      <c r="Q123" s="46">
        <v>15</v>
      </c>
      <c r="R123" s="69">
        <f t="shared" si="10"/>
        <v>45</v>
      </c>
      <c r="S123" s="75">
        <f t="shared" si="11"/>
        <v>101.25</v>
      </c>
      <c r="T123" s="45" t="s">
        <v>180</v>
      </c>
    </row>
    <row r="124" spans="1:20">
      <c r="A124" s="39">
        <v>108</v>
      </c>
      <c r="B124" s="67"/>
      <c r="C124" s="39"/>
      <c r="D124" s="70" t="s">
        <v>208</v>
      </c>
      <c r="E124" s="39">
        <v>1.5</v>
      </c>
      <c r="F124" s="46"/>
      <c r="G124" s="46" t="s">
        <v>53</v>
      </c>
      <c r="H124" s="46"/>
      <c r="I124" s="46">
        <v>1.5</v>
      </c>
      <c r="J124" s="46"/>
      <c r="K124" s="46" t="s">
        <v>53</v>
      </c>
      <c r="L124" s="46"/>
      <c r="M124" s="69">
        <f t="shared" si="9"/>
        <v>2.25</v>
      </c>
      <c r="N124" s="46" t="s">
        <v>54</v>
      </c>
      <c r="O124" s="46">
        <v>1</v>
      </c>
      <c r="P124" s="46">
        <v>3</v>
      </c>
      <c r="Q124" s="46">
        <v>15</v>
      </c>
      <c r="R124" s="69">
        <f t="shared" si="10"/>
        <v>45</v>
      </c>
      <c r="S124" s="75">
        <f t="shared" si="11"/>
        <v>101.25</v>
      </c>
      <c r="T124" s="45" t="s">
        <v>180</v>
      </c>
    </row>
    <row r="125" spans="1:20">
      <c r="A125" s="39">
        <v>109</v>
      </c>
      <c r="B125" s="67"/>
      <c r="C125" s="39"/>
      <c r="D125" s="70" t="s">
        <v>209</v>
      </c>
      <c r="E125" s="39">
        <v>1</v>
      </c>
      <c r="F125" s="46"/>
      <c r="G125" s="46"/>
      <c r="H125" s="46" t="s">
        <v>53</v>
      </c>
      <c r="I125" s="46">
        <v>1</v>
      </c>
      <c r="J125" s="46"/>
      <c r="K125" s="46"/>
      <c r="L125" s="46" t="s">
        <v>53</v>
      </c>
      <c r="M125" s="69">
        <f t="shared" si="9"/>
        <v>1</v>
      </c>
      <c r="N125" s="46" t="s">
        <v>54</v>
      </c>
      <c r="O125" s="46">
        <v>1</v>
      </c>
      <c r="P125" s="46">
        <v>3</v>
      </c>
      <c r="Q125" s="46">
        <v>2</v>
      </c>
      <c r="R125" s="69">
        <f t="shared" si="10"/>
        <v>6</v>
      </c>
      <c r="S125" s="75">
        <f t="shared" si="11"/>
        <v>6</v>
      </c>
      <c r="T125" s="45" t="s">
        <v>180</v>
      </c>
    </row>
    <row r="126" spans="1:20">
      <c r="A126" s="39">
        <v>110</v>
      </c>
      <c r="B126" s="67"/>
      <c r="C126" s="39"/>
      <c r="D126" s="70" t="s">
        <v>210</v>
      </c>
      <c r="E126" s="39">
        <v>1.5</v>
      </c>
      <c r="F126" s="46"/>
      <c r="G126" s="46" t="s">
        <v>53</v>
      </c>
      <c r="H126" s="46"/>
      <c r="I126" s="46">
        <v>1</v>
      </c>
      <c r="J126" s="46"/>
      <c r="K126" s="46"/>
      <c r="L126" s="46" t="s">
        <v>53</v>
      </c>
      <c r="M126" s="69">
        <f t="shared" si="9"/>
        <v>1.5</v>
      </c>
      <c r="N126" s="46" t="s">
        <v>54</v>
      </c>
      <c r="O126" s="46">
        <v>1</v>
      </c>
      <c r="P126" s="46">
        <v>3</v>
      </c>
      <c r="Q126" s="46">
        <v>5</v>
      </c>
      <c r="R126" s="69">
        <f t="shared" si="10"/>
        <v>15</v>
      </c>
      <c r="S126" s="75">
        <f t="shared" si="11"/>
        <v>22.5</v>
      </c>
      <c r="T126" s="45" t="s">
        <v>180</v>
      </c>
    </row>
    <row r="127" spans="1:20">
      <c r="A127" s="39">
        <v>111</v>
      </c>
      <c r="B127" s="67"/>
      <c r="C127" s="43" t="s">
        <v>211</v>
      </c>
      <c r="D127" s="70" t="s">
        <v>212</v>
      </c>
      <c r="E127" s="39">
        <v>1.5</v>
      </c>
      <c r="F127" s="46"/>
      <c r="G127" s="46" t="s">
        <v>53</v>
      </c>
      <c r="H127" s="46"/>
      <c r="I127" s="45">
        <v>1.5</v>
      </c>
      <c r="J127" s="46"/>
      <c r="K127" s="46" t="s">
        <v>53</v>
      </c>
      <c r="L127" s="46"/>
      <c r="M127" s="69">
        <f t="shared" si="9"/>
        <v>2.25</v>
      </c>
      <c r="N127" s="46" t="s">
        <v>54</v>
      </c>
      <c r="O127" s="46">
        <v>1</v>
      </c>
      <c r="P127" s="46">
        <v>1</v>
      </c>
      <c r="Q127" s="46">
        <v>6</v>
      </c>
      <c r="R127" s="69">
        <f t="shared" si="10"/>
        <v>6</v>
      </c>
      <c r="S127" s="75">
        <f t="shared" si="11"/>
        <v>13.5</v>
      </c>
      <c r="T127" s="45" t="s">
        <v>180</v>
      </c>
    </row>
    <row r="128" ht="27" spans="1:20">
      <c r="A128" s="39">
        <v>112</v>
      </c>
      <c r="B128" s="67"/>
      <c r="C128" s="64"/>
      <c r="D128" s="70" t="s">
        <v>213</v>
      </c>
      <c r="E128" s="39">
        <v>1</v>
      </c>
      <c r="F128" s="46"/>
      <c r="G128" s="46"/>
      <c r="H128" s="46" t="s">
        <v>53</v>
      </c>
      <c r="I128" s="45">
        <v>1.5</v>
      </c>
      <c r="J128" s="46"/>
      <c r="K128" s="46" t="s">
        <v>53</v>
      </c>
      <c r="L128" s="46"/>
      <c r="M128" s="69">
        <f t="shared" si="9"/>
        <v>1.5</v>
      </c>
      <c r="N128" s="46" t="s">
        <v>54</v>
      </c>
      <c r="O128" s="46">
        <v>1</v>
      </c>
      <c r="P128" s="46">
        <v>1</v>
      </c>
      <c r="Q128" s="46">
        <v>10</v>
      </c>
      <c r="R128" s="69">
        <f t="shared" si="10"/>
        <v>10</v>
      </c>
      <c r="S128" s="75">
        <f t="shared" si="11"/>
        <v>15</v>
      </c>
      <c r="T128" s="45" t="s">
        <v>180</v>
      </c>
    </row>
    <row r="129" ht="27" spans="1:20">
      <c r="A129" s="39">
        <v>113</v>
      </c>
      <c r="B129" s="67"/>
      <c r="C129" s="64"/>
      <c r="D129" s="70" t="s">
        <v>214</v>
      </c>
      <c r="E129" s="39">
        <v>1</v>
      </c>
      <c r="F129" s="46"/>
      <c r="G129" s="46"/>
      <c r="H129" s="46" t="s">
        <v>53</v>
      </c>
      <c r="I129" s="45">
        <v>1</v>
      </c>
      <c r="J129" s="46"/>
      <c r="K129" s="46"/>
      <c r="L129" s="46" t="s">
        <v>53</v>
      </c>
      <c r="M129" s="69">
        <f t="shared" si="9"/>
        <v>1</v>
      </c>
      <c r="N129" s="46" t="s">
        <v>54</v>
      </c>
      <c r="O129" s="46">
        <v>1</v>
      </c>
      <c r="P129" s="46">
        <v>1</v>
      </c>
      <c r="Q129" s="46">
        <v>10</v>
      </c>
      <c r="R129" s="69">
        <f t="shared" si="10"/>
        <v>10</v>
      </c>
      <c r="S129" s="75">
        <f t="shared" si="11"/>
        <v>10</v>
      </c>
      <c r="T129" s="45" t="s">
        <v>180</v>
      </c>
    </row>
    <row r="130" spans="1:20">
      <c r="A130" s="39">
        <v>114</v>
      </c>
      <c r="B130" s="67"/>
      <c r="C130" s="64"/>
      <c r="D130" s="70" t="s">
        <v>215</v>
      </c>
      <c r="E130" s="39">
        <v>1.5</v>
      </c>
      <c r="F130" s="46"/>
      <c r="G130" s="46" t="s">
        <v>53</v>
      </c>
      <c r="H130" s="46"/>
      <c r="I130" s="45">
        <v>1</v>
      </c>
      <c r="J130" s="46"/>
      <c r="K130" s="46"/>
      <c r="L130" s="46" t="s">
        <v>53</v>
      </c>
      <c r="M130" s="69">
        <f t="shared" si="9"/>
        <v>1.5</v>
      </c>
      <c r="N130" s="46" t="s">
        <v>54</v>
      </c>
      <c r="O130" s="46">
        <v>1</v>
      </c>
      <c r="P130" s="46">
        <v>1</v>
      </c>
      <c r="Q130" s="46">
        <v>15</v>
      </c>
      <c r="R130" s="69">
        <f t="shared" si="10"/>
        <v>15</v>
      </c>
      <c r="S130" s="75">
        <f t="shared" si="11"/>
        <v>22.5</v>
      </c>
      <c r="T130" s="45" t="s">
        <v>180</v>
      </c>
    </row>
    <row r="131" spans="1:20">
      <c r="A131" s="39">
        <v>115</v>
      </c>
      <c r="B131" s="67"/>
      <c r="C131" s="64"/>
      <c r="D131" s="70" t="s">
        <v>216</v>
      </c>
      <c r="E131" s="39">
        <v>1.5</v>
      </c>
      <c r="F131" s="46"/>
      <c r="G131" s="46" t="s">
        <v>53</v>
      </c>
      <c r="H131" s="46"/>
      <c r="I131" s="46">
        <v>1.5</v>
      </c>
      <c r="J131" s="46"/>
      <c r="K131" s="46" t="s">
        <v>53</v>
      </c>
      <c r="L131" s="46"/>
      <c r="M131" s="69">
        <f t="shared" si="9"/>
        <v>2.25</v>
      </c>
      <c r="N131" s="46" t="s">
        <v>54</v>
      </c>
      <c r="O131" s="46">
        <v>1</v>
      </c>
      <c r="P131" s="46">
        <v>1</v>
      </c>
      <c r="Q131" s="46">
        <v>18</v>
      </c>
      <c r="R131" s="69">
        <f t="shared" si="10"/>
        <v>18</v>
      </c>
      <c r="S131" s="75">
        <f t="shared" si="11"/>
        <v>40.5</v>
      </c>
      <c r="T131" s="45" t="s">
        <v>180</v>
      </c>
    </row>
    <row r="132" spans="1:20">
      <c r="A132" s="39">
        <v>116</v>
      </c>
      <c r="B132" s="67"/>
      <c r="C132" s="63"/>
      <c r="D132" s="70" t="s">
        <v>217</v>
      </c>
      <c r="E132" s="39">
        <v>1</v>
      </c>
      <c r="F132" s="46"/>
      <c r="G132" s="46"/>
      <c r="H132" s="46" t="s">
        <v>53</v>
      </c>
      <c r="I132" s="46">
        <v>1</v>
      </c>
      <c r="J132" s="46"/>
      <c r="K132" s="46"/>
      <c r="L132" s="46" t="s">
        <v>53</v>
      </c>
      <c r="M132" s="69">
        <f t="shared" si="9"/>
        <v>1</v>
      </c>
      <c r="N132" s="46" t="s">
        <v>54</v>
      </c>
      <c r="O132" s="46">
        <v>1</v>
      </c>
      <c r="P132" s="46">
        <v>1</v>
      </c>
      <c r="Q132" s="46">
        <v>12</v>
      </c>
      <c r="R132" s="69">
        <f t="shared" si="10"/>
        <v>12</v>
      </c>
      <c r="S132" s="75">
        <f t="shared" si="11"/>
        <v>12</v>
      </c>
      <c r="T132" s="45" t="s">
        <v>180</v>
      </c>
    </row>
    <row r="133" ht="27" spans="1:20">
      <c r="A133" s="39">
        <v>117</v>
      </c>
      <c r="B133" s="43" t="s">
        <v>218</v>
      </c>
      <c r="C133" s="39" t="s">
        <v>219</v>
      </c>
      <c r="D133" s="70" t="s">
        <v>220</v>
      </c>
      <c r="E133" s="39">
        <v>1.5</v>
      </c>
      <c r="F133" s="46"/>
      <c r="G133" s="46" t="s">
        <v>53</v>
      </c>
      <c r="H133" s="46"/>
      <c r="I133" s="45">
        <v>1.5</v>
      </c>
      <c r="J133" s="46"/>
      <c r="K133" s="46" t="s">
        <v>53</v>
      </c>
      <c r="L133" s="46"/>
      <c r="M133" s="69">
        <f t="shared" si="9"/>
        <v>2.25</v>
      </c>
      <c r="N133" s="46" t="s">
        <v>54</v>
      </c>
      <c r="O133" s="46">
        <v>1</v>
      </c>
      <c r="P133" s="46">
        <v>1</v>
      </c>
      <c r="Q133" s="58">
        <v>10</v>
      </c>
      <c r="R133" s="69">
        <f t="shared" si="10"/>
        <v>10</v>
      </c>
      <c r="S133" s="75">
        <f t="shared" si="11"/>
        <v>22.5</v>
      </c>
      <c r="T133" s="45" t="s">
        <v>180</v>
      </c>
    </row>
    <row r="134" ht="40.5" spans="1:20">
      <c r="A134" s="39">
        <v>118</v>
      </c>
      <c r="B134" s="64"/>
      <c r="C134" s="39"/>
      <c r="D134" s="70" t="s">
        <v>221</v>
      </c>
      <c r="E134" s="39">
        <v>1.5</v>
      </c>
      <c r="F134" s="46"/>
      <c r="G134" s="46" t="s">
        <v>53</v>
      </c>
      <c r="H134" s="46"/>
      <c r="I134" s="46">
        <v>1</v>
      </c>
      <c r="J134" s="46"/>
      <c r="K134" s="46"/>
      <c r="L134" s="46" t="s">
        <v>53</v>
      </c>
      <c r="M134" s="69">
        <f t="shared" si="9"/>
        <v>1.5</v>
      </c>
      <c r="N134" s="46" t="s">
        <v>54</v>
      </c>
      <c r="O134" s="46">
        <v>1</v>
      </c>
      <c r="P134" s="46">
        <v>1</v>
      </c>
      <c r="Q134" s="46">
        <v>18</v>
      </c>
      <c r="R134" s="69">
        <f t="shared" si="10"/>
        <v>18</v>
      </c>
      <c r="S134" s="75">
        <f t="shared" si="11"/>
        <v>27</v>
      </c>
      <c r="T134" s="45" t="s">
        <v>180</v>
      </c>
    </row>
    <row r="135" ht="27" spans="1:20">
      <c r="A135" s="39">
        <v>119</v>
      </c>
      <c r="B135" s="63"/>
      <c r="C135" s="39" t="s">
        <v>222</v>
      </c>
      <c r="D135" s="70" t="s">
        <v>223</v>
      </c>
      <c r="E135" s="39">
        <v>1</v>
      </c>
      <c r="F135" s="46"/>
      <c r="G135" s="46"/>
      <c r="H135" s="46" t="s">
        <v>53</v>
      </c>
      <c r="I135" s="46">
        <v>1</v>
      </c>
      <c r="J135" s="46"/>
      <c r="K135" s="46"/>
      <c r="L135" s="46" t="s">
        <v>53</v>
      </c>
      <c r="M135" s="69">
        <f t="shared" si="9"/>
        <v>1</v>
      </c>
      <c r="N135" s="46" t="s">
        <v>54</v>
      </c>
      <c r="O135" s="46">
        <v>1</v>
      </c>
      <c r="P135" s="46">
        <v>5</v>
      </c>
      <c r="Q135" s="46">
        <v>15</v>
      </c>
      <c r="R135" s="69">
        <f t="shared" si="10"/>
        <v>75</v>
      </c>
      <c r="S135" s="75">
        <f t="shared" si="11"/>
        <v>75</v>
      </c>
      <c r="T135" s="45" t="s">
        <v>180</v>
      </c>
    </row>
    <row r="136" spans="1:22">
      <c r="A136" s="67" t="s">
        <v>224</v>
      </c>
      <c r="B136" s="63"/>
      <c r="C136" s="39"/>
      <c r="D136" s="70"/>
      <c r="E136" s="39"/>
      <c r="F136" s="46"/>
      <c r="G136" s="46"/>
      <c r="H136" s="46"/>
      <c r="I136" s="46"/>
      <c r="J136" s="46"/>
      <c r="K136" s="46"/>
      <c r="L136" s="46"/>
      <c r="M136" s="69"/>
      <c r="N136" s="46"/>
      <c r="O136" s="46"/>
      <c r="P136" s="46"/>
      <c r="Q136" s="46"/>
      <c r="R136" s="69">
        <f>SUM(R17:R135)</f>
        <v>4538</v>
      </c>
      <c r="S136" s="69">
        <f>SUM(S17:S135)</f>
        <v>8078.25</v>
      </c>
      <c r="T136" s="45"/>
      <c r="V136" s="34">
        <f>W105+W56+W18</f>
        <v>8078.25</v>
      </c>
    </row>
    <row r="137" spans="18:19">
      <c r="R137" s="34">
        <f>SUBTOTAL(9,R5:R135)</f>
        <v>4538</v>
      </c>
      <c r="S137" s="34">
        <f>SUBTOTAL(9,S5:S135)</f>
        <v>8078.25</v>
      </c>
    </row>
    <row r="138" spans="6:12">
      <c r="F138" s="76" t="s">
        <v>225</v>
      </c>
      <c r="G138" s="77" t="s">
        <v>226</v>
      </c>
      <c r="H138" s="77"/>
      <c r="I138" s="77"/>
      <c r="J138" s="77" t="s">
        <v>227</v>
      </c>
      <c r="K138" s="77"/>
      <c r="L138" s="77"/>
    </row>
    <row r="139" spans="6:12">
      <c r="F139" s="76"/>
      <c r="G139" s="77" t="s">
        <v>12</v>
      </c>
      <c r="H139" s="77" t="s">
        <v>228</v>
      </c>
      <c r="I139" s="77" t="s">
        <v>229</v>
      </c>
      <c r="J139" s="77" t="s">
        <v>12</v>
      </c>
      <c r="K139" s="77" t="s">
        <v>228</v>
      </c>
      <c r="L139" s="77" t="s">
        <v>229</v>
      </c>
    </row>
    <row r="140" spans="6:12">
      <c r="F140" s="78">
        <v>0.2</v>
      </c>
      <c r="G140" s="77">
        <v>2</v>
      </c>
      <c r="H140" s="77">
        <v>11</v>
      </c>
      <c r="I140" s="87">
        <f>H140/$H$143</f>
        <v>0.0932203389830508</v>
      </c>
      <c r="J140" s="77">
        <v>2</v>
      </c>
      <c r="K140" s="77">
        <v>4</v>
      </c>
      <c r="L140" s="87">
        <f>K140/$K$143</f>
        <v>0.0338983050847458</v>
      </c>
    </row>
    <row r="141" spans="6:12">
      <c r="F141" s="78">
        <v>0.3</v>
      </c>
      <c r="G141" s="77">
        <v>1.5</v>
      </c>
      <c r="H141" s="77">
        <v>59</v>
      </c>
      <c r="I141" s="87">
        <f>H141/$H$143</f>
        <v>0.5</v>
      </c>
      <c r="J141" s="77">
        <v>1.5</v>
      </c>
      <c r="K141" s="77">
        <v>40</v>
      </c>
      <c r="L141" s="87">
        <f>K141/$K$143</f>
        <v>0.338983050847458</v>
      </c>
    </row>
    <row r="142" spans="6:12">
      <c r="F142" s="78">
        <v>0.5</v>
      </c>
      <c r="G142" s="77">
        <v>1</v>
      </c>
      <c r="H142" s="77">
        <v>48</v>
      </c>
      <c r="I142" s="87">
        <f>H142/$H$143</f>
        <v>0.406779661016949</v>
      </c>
      <c r="J142" s="77">
        <v>1</v>
      </c>
      <c r="K142" s="77">
        <v>74</v>
      </c>
      <c r="L142" s="87">
        <f>K142/$K$143</f>
        <v>0.627118644067797</v>
      </c>
    </row>
    <row r="143" spans="6:12">
      <c r="F143" s="79" t="s">
        <v>224</v>
      </c>
      <c r="G143" s="77"/>
      <c r="H143" s="77">
        <f t="shared" ref="H143:L143" si="12">SUM(H140:H142)</f>
        <v>118</v>
      </c>
      <c r="I143" s="87">
        <f t="shared" si="12"/>
        <v>1</v>
      </c>
      <c r="J143" s="77" t="s">
        <v>224</v>
      </c>
      <c r="K143" s="77">
        <f t="shared" si="12"/>
        <v>118</v>
      </c>
      <c r="L143" s="87">
        <f t="shared" si="12"/>
        <v>1</v>
      </c>
    </row>
    <row r="145" s="33" customFormat="1" spans="1:23">
      <c r="A145" s="80"/>
      <c r="B145" s="80"/>
      <c r="C145" s="80"/>
      <c r="D145" s="81"/>
      <c r="E145" s="82"/>
      <c r="F145" s="82"/>
      <c r="G145" s="82"/>
      <c r="H145" s="82"/>
      <c r="I145" s="82"/>
      <c r="J145" s="82"/>
      <c r="K145" s="82"/>
      <c r="L145" s="82"/>
      <c r="M145" s="83"/>
      <c r="N145" s="83"/>
      <c r="O145" s="82"/>
      <c r="P145" s="83"/>
      <c r="Q145" s="83"/>
      <c r="R145" s="83"/>
      <c r="S145" s="88"/>
      <c r="T145" s="88"/>
      <c r="U145" s="59"/>
      <c r="V145" s="59"/>
      <c r="W145" s="59"/>
    </row>
    <row r="146" s="33" customFormat="1" spans="1:23">
      <c r="A146" s="80"/>
      <c r="B146" s="32"/>
      <c r="C146" s="83"/>
      <c r="D146" s="81"/>
      <c r="E146" s="84"/>
      <c r="F146" s="83"/>
      <c r="G146" s="83"/>
      <c r="H146" s="83"/>
      <c r="I146" s="82"/>
      <c r="J146" s="83"/>
      <c r="K146" s="82"/>
      <c r="L146" s="82"/>
      <c r="M146" s="83"/>
      <c r="N146" s="83"/>
      <c r="O146" s="82"/>
      <c r="P146" s="83"/>
      <c r="Q146" s="83"/>
      <c r="R146" s="83"/>
      <c r="S146" s="88"/>
      <c r="T146" s="89"/>
      <c r="U146" s="59"/>
      <c r="V146" s="59"/>
      <c r="W146" s="59"/>
    </row>
    <row r="147" s="33" customFormat="1" spans="1:23">
      <c r="A147" s="80"/>
      <c r="B147" s="32"/>
      <c r="C147" s="83"/>
      <c r="D147" s="81"/>
      <c r="E147" s="83"/>
      <c r="F147" s="83"/>
      <c r="G147" s="83"/>
      <c r="H147" s="83"/>
      <c r="I147" s="83"/>
      <c r="J147" s="83"/>
      <c r="K147" s="83"/>
      <c r="L147" s="83"/>
      <c r="M147" s="83"/>
      <c r="N147" s="83"/>
      <c r="O147" s="82"/>
      <c r="P147" s="83"/>
      <c r="Q147" s="83"/>
      <c r="R147" s="83"/>
      <c r="S147" s="88"/>
      <c r="T147" s="82"/>
      <c r="U147" s="59"/>
      <c r="V147" s="59"/>
      <c r="W147" s="59"/>
    </row>
    <row r="148" s="33" customFormat="1" spans="1:23">
      <c r="A148" s="80"/>
      <c r="B148" s="32"/>
      <c r="C148" s="80"/>
      <c r="D148" s="81"/>
      <c r="E148" s="82"/>
      <c r="F148" s="82"/>
      <c r="G148" s="82"/>
      <c r="H148" s="82"/>
      <c r="I148" s="82"/>
      <c r="J148" s="82"/>
      <c r="K148" s="82"/>
      <c r="L148" s="82"/>
      <c r="M148" s="83"/>
      <c r="N148" s="83"/>
      <c r="O148" s="82"/>
      <c r="P148" s="83"/>
      <c r="Q148" s="83"/>
      <c r="R148" s="83"/>
      <c r="S148" s="88"/>
      <c r="T148" s="82"/>
      <c r="U148" s="59"/>
      <c r="V148" s="59"/>
      <c r="W148" s="59"/>
    </row>
    <row r="149" s="33" customFormat="1" spans="1:23">
      <c r="A149" s="80"/>
      <c r="B149" s="80"/>
      <c r="C149" s="83"/>
      <c r="D149" s="81"/>
      <c r="E149" s="82"/>
      <c r="F149" s="82"/>
      <c r="G149" s="82"/>
      <c r="H149" s="82"/>
      <c r="I149" s="82"/>
      <c r="J149" s="82"/>
      <c r="K149" s="82"/>
      <c r="L149" s="82"/>
      <c r="M149" s="83"/>
      <c r="N149" s="83"/>
      <c r="O149" s="82"/>
      <c r="P149" s="83"/>
      <c r="Q149" s="83"/>
      <c r="R149" s="83"/>
      <c r="S149" s="88"/>
      <c r="T149" s="89"/>
      <c r="U149" s="59"/>
      <c r="V149" s="59"/>
      <c r="W149" s="59"/>
    </row>
    <row r="150" s="33" customFormat="1" spans="1:23">
      <c r="A150" s="80"/>
      <c r="B150" s="80"/>
      <c r="C150" s="83"/>
      <c r="D150" s="81"/>
      <c r="E150" s="84"/>
      <c r="F150" s="82"/>
      <c r="G150" s="82"/>
      <c r="H150" s="82"/>
      <c r="I150" s="82"/>
      <c r="J150" s="82"/>
      <c r="K150" s="82"/>
      <c r="L150" s="83"/>
      <c r="M150" s="83"/>
      <c r="N150" s="83"/>
      <c r="O150" s="82"/>
      <c r="P150" s="83"/>
      <c r="Q150" s="83"/>
      <c r="R150" s="83"/>
      <c r="S150" s="88"/>
      <c r="T150" s="89"/>
      <c r="U150" s="59"/>
      <c r="V150" s="59"/>
      <c r="W150" s="59"/>
    </row>
    <row r="151" s="33" customFormat="1" spans="1:23">
      <c r="A151" s="80"/>
      <c r="B151" s="80"/>
      <c r="C151" s="80"/>
      <c r="D151" s="81"/>
      <c r="E151" s="82"/>
      <c r="F151" s="82"/>
      <c r="G151" s="82"/>
      <c r="H151" s="82"/>
      <c r="I151" s="83"/>
      <c r="J151" s="82"/>
      <c r="K151" s="82"/>
      <c r="L151" s="82"/>
      <c r="M151" s="83"/>
      <c r="N151" s="83"/>
      <c r="O151" s="82"/>
      <c r="P151" s="83"/>
      <c r="Q151" s="83"/>
      <c r="R151" s="83"/>
      <c r="S151" s="88"/>
      <c r="T151" s="89"/>
      <c r="U151" s="59"/>
      <c r="V151" s="59"/>
      <c r="W151" s="59"/>
    </row>
    <row r="152" s="33" customFormat="1" spans="1:23">
      <c r="A152" s="80"/>
      <c r="B152" s="80"/>
      <c r="C152" s="80"/>
      <c r="D152" s="81"/>
      <c r="E152" s="84"/>
      <c r="F152" s="82"/>
      <c r="G152" s="82"/>
      <c r="H152" s="82"/>
      <c r="I152" s="82"/>
      <c r="J152" s="82"/>
      <c r="K152" s="82"/>
      <c r="L152" s="82"/>
      <c r="M152" s="83"/>
      <c r="N152" s="83"/>
      <c r="O152" s="82"/>
      <c r="P152" s="83"/>
      <c r="Q152" s="83"/>
      <c r="R152" s="83"/>
      <c r="S152" s="88"/>
      <c r="T152" s="89"/>
      <c r="U152" s="59"/>
      <c r="V152" s="59"/>
      <c r="W152" s="59"/>
    </row>
    <row r="153" s="33" customFormat="1" spans="1:23">
      <c r="A153" s="80"/>
      <c r="B153" s="80"/>
      <c r="C153" s="80"/>
      <c r="D153" s="81"/>
      <c r="E153" s="84"/>
      <c r="F153" s="82"/>
      <c r="G153" s="82"/>
      <c r="H153" s="82"/>
      <c r="I153" s="83"/>
      <c r="J153" s="82"/>
      <c r="K153" s="82"/>
      <c r="L153" s="82"/>
      <c r="M153" s="83"/>
      <c r="N153" s="83"/>
      <c r="O153" s="82"/>
      <c r="P153" s="83"/>
      <c r="Q153" s="83"/>
      <c r="R153" s="83"/>
      <c r="S153" s="88"/>
      <c r="T153" s="89"/>
      <c r="U153" s="59"/>
      <c r="V153" s="59"/>
      <c r="W153" s="59"/>
    </row>
    <row r="154" s="33" customFormat="1" spans="1:23">
      <c r="A154" s="80"/>
      <c r="B154" s="85"/>
      <c r="C154" s="85"/>
      <c r="D154" s="81"/>
      <c r="E154" s="82"/>
      <c r="F154" s="82"/>
      <c r="G154" s="82"/>
      <c r="H154" s="82"/>
      <c r="I154" s="82"/>
      <c r="J154" s="82"/>
      <c r="K154" s="82"/>
      <c r="L154" s="82"/>
      <c r="M154" s="83"/>
      <c r="N154" s="83"/>
      <c r="O154" s="82"/>
      <c r="P154" s="83"/>
      <c r="Q154" s="83"/>
      <c r="R154" s="83"/>
      <c r="S154" s="88"/>
      <c r="T154" s="89"/>
      <c r="U154" s="59"/>
      <c r="V154" s="59"/>
      <c r="W154" s="59"/>
    </row>
    <row r="155" s="33" customFormat="1" spans="1:23">
      <c r="A155" s="80"/>
      <c r="B155" s="80"/>
      <c r="C155" s="83"/>
      <c r="D155" s="81"/>
      <c r="E155" s="82"/>
      <c r="F155" s="82"/>
      <c r="G155" s="82"/>
      <c r="H155" s="82"/>
      <c r="I155" s="82"/>
      <c r="J155" s="82"/>
      <c r="K155" s="82"/>
      <c r="L155" s="83"/>
      <c r="M155" s="83"/>
      <c r="N155" s="83"/>
      <c r="O155" s="82"/>
      <c r="P155" s="83"/>
      <c r="Q155" s="83"/>
      <c r="R155" s="83"/>
      <c r="S155" s="88"/>
      <c r="T155" s="82"/>
      <c r="U155" s="59"/>
      <c r="V155" s="59"/>
      <c r="W155" s="59"/>
    </row>
    <row r="156" s="33" customFormat="1" spans="4:4">
      <c r="D156" s="86"/>
    </row>
    <row r="157" s="33" customFormat="1" spans="4:4">
      <c r="D157" s="86"/>
    </row>
  </sheetData>
  <autoFilter ref="A4:W143">
    <extLst/>
  </autoFilter>
  <mergeCells count="71">
    <mergeCell ref="A1:T1"/>
    <mergeCell ref="E2:H2"/>
    <mergeCell ref="I2:L2"/>
    <mergeCell ref="N2:Q2"/>
    <mergeCell ref="N3:O3"/>
    <mergeCell ref="C17:D17"/>
    <mergeCell ref="C60:D60"/>
    <mergeCell ref="C101:D101"/>
    <mergeCell ref="G138:I138"/>
    <mergeCell ref="J138:L138"/>
    <mergeCell ref="A2:A4"/>
    <mergeCell ref="A5:A16"/>
    <mergeCell ref="B2:B4"/>
    <mergeCell ref="B5:B8"/>
    <mergeCell ref="B9:B11"/>
    <mergeCell ref="B12:B16"/>
    <mergeCell ref="B18:B21"/>
    <mergeCell ref="B22:B55"/>
    <mergeCell ref="B56:B58"/>
    <mergeCell ref="B60:B81"/>
    <mergeCell ref="B82:B89"/>
    <mergeCell ref="B90:B94"/>
    <mergeCell ref="B95:B97"/>
    <mergeCell ref="B98:B100"/>
    <mergeCell ref="B101:B132"/>
    <mergeCell ref="B133:B135"/>
    <mergeCell ref="B146:B148"/>
    <mergeCell ref="B149:B150"/>
    <mergeCell ref="B151:B153"/>
    <mergeCell ref="C2:C4"/>
    <mergeCell ref="C5:C8"/>
    <mergeCell ref="C9:C11"/>
    <mergeCell ref="C12:C16"/>
    <mergeCell ref="C18:C21"/>
    <mergeCell ref="C24:C27"/>
    <mergeCell ref="C28:C29"/>
    <mergeCell ref="C30:C41"/>
    <mergeCell ref="C42:C43"/>
    <mergeCell ref="C45:C46"/>
    <mergeCell ref="C47:C50"/>
    <mergeCell ref="C51:C52"/>
    <mergeCell ref="C53:C54"/>
    <mergeCell ref="C56:C58"/>
    <mergeCell ref="C61:C65"/>
    <mergeCell ref="C66:C68"/>
    <mergeCell ref="C69:C71"/>
    <mergeCell ref="C72:C73"/>
    <mergeCell ref="C75:C77"/>
    <mergeCell ref="C78:C81"/>
    <mergeCell ref="C82:C84"/>
    <mergeCell ref="C85:C87"/>
    <mergeCell ref="C88:C89"/>
    <mergeCell ref="C90:C93"/>
    <mergeCell ref="C95:C97"/>
    <mergeCell ref="C98:C100"/>
    <mergeCell ref="C102:C104"/>
    <mergeCell ref="C105:C117"/>
    <mergeCell ref="C118:C120"/>
    <mergeCell ref="C121:C126"/>
    <mergeCell ref="C127:C132"/>
    <mergeCell ref="C133:C134"/>
    <mergeCell ref="C149:C150"/>
    <mergeCell ref="C151:C153"/>
    <mergeCell ref="D2:D4"/>
    <mergeCell ref="E3:E4"/>
    <mergeCell ref="F138:F139"/>
    <mergeCell ref="I3:I4"/>
    <mergeCell ref="M2:M3"/>
    <mergeCell ref="R2:R3"/>
    <mergeCell ref="S2:S3"/>
    <mergeCell ref="T2:T4"/>
  </mergeCells>
  <pageMargins left="0.75" right="0.75" top="1" bottom="1" header="0.5" footer="0.5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3"/>
  <sheetViews>
    <sheetView zoomScale="90" zoomScaleNormal="90" workbookViewId="0">
      <selection activeCell="B21" sqref="B21"/>
    </sheetView>
  </sheetViews>
  <sheetFormatPr defaultColWidth="15.1916666666667" defaultRowHeight="33" customHeight="1"/>
  <cols>
    <col min="1" max="6" width="15.1916666666667" style="16" customWidth="1"/>
    <col min="7" max="8" width="15.1916666666667" style="17" customWidth="1"/>
    <col min="9" max="9" width="15.1916666666667" style="16" customWidth="1"/>
    <col min="10" max="10" width="15.1916666666667" style="15" customWidth="1"/>
    <col min="11" max="16384" width="15.1916666666667" style="16" customWidth="1"/>
  </cols>
  <sheetData>
    <row r="1" s="12" customFormat="1" customHeight="1" spans="1:13">
      <c r="A1" s="18" t="s">
        <v>230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="13" customFormat="1" customHeight="1" spans="1:13">
      <c r="A2" s="19" t="s">
        <v>231</v>
      </c>
      <c r="B2" s="20" t="s">
        <v>232</v>
      </c>
      <c r="C2" s="20" t="s">
        <v>233</v>
      </c>
      <c r="D2" s="20" t="s">
        <v>234</v>
      </c>
      <c r="E2" s="20" t="s">
        <v>235</v>
      </c>
      <c r="F2" s="20" t="s">
        <v>236</v>
      </c>
      <c r="G2" s="20" t="s">
        <v>237</v>
      </c>
      <c r="H2" s="20" t="s">
        <v>238</v>
      </c>
      <c r="I2" s="30" t="s">
        <v>239</v>
      </c>
      <c r="J2" s="30" t="s">
        <v>240</v>
      </c>
      <c r="K2" s="30" t="s">
        <v>241</v>
      </c>
      <c r="L2" s="23" t="s">
        <v>224</v>
      </c>
      <c r="M2" s="23" t="s">
        <v>242</v>
      </c>
    </row>
    <row r="3" s="13" customFormat="1" customHeight="1" spans="1:13">
      <c r="A3" s="19" t="s">
        <v>243</v>
      </c>
      <c r="B3" s="21" t="s">
        <v>244</v>
      </c>
      <c r="C3" s="21" t="s">
        <v>245</v>
      </c>
      <c r="D3" s="21" t="s">
        <v>246</v>
      </c>
      <c r="E3" s="21" t="s">
        <v>247</v>
      </c>
      <c r="F3" s="21" t="s">
        <v>248</v>
      </c>
      <c r="G3" s="21" t="s">
        <v>249</v>
      </c>
      <c r="H3" s="21" t="s">
        <v>250</v>
      </c>
      <c r="I3" s="21" t="s">
        <v>251</v>
      </c>
      <c r="J3" s="21" t="s">
        <v>252</v>
      </c>
      <c r="K3" s="21" t="s">
        <v>253</v>
      </c>
      <c r="L3" s="23"/>
      <c r="M3" s="23"/>
    </row>
    <row r="4" s="14" customFormat="1" customHeight="1" spans="1:13">
      <c r="A4" s="22" t="s">
        <v>254</v>
      </c>
      <c r="B4" s="23" t="s">
        <v>255</v>
      </c>
      <c r="C4" s="22" t="s">
        <v>256</v>
      </c>
      <c r="D4" s="22" t="s">
        <v>257</v>
      </c>
      <c r="E4" s="22" t="s">
        <v>258</v>
      </c>
      <c r="F4" s="22" t="s">
        <v>259</v>
      </c>
      <c r="G4" s="22" t="s">
        <v>260</v>
      </c>
      <c r="H4" s="22" t="s">
        <v>261</v>
      </c>
      <c r="I4" s="22" t="s">
        <v>262</v>
      </c>
      <c r="J4" s="22" t="s">
        <v>263</v>
      </c>
      <c r="K4" s="22"/>
      <c r="L4" s="23"/>
      <c r="M4" s="23"/>
    </row>
    <row r="5" s="14" customFormat="1" customHeight="1" spans="1:13">
      <c r="A5" s="22" t="s">
        <v>264</v>
      </c>
      <c r="B5" s="23" t="s">
        <v>255</v>
      </c>
      <c r="C5" s="22" t="s">
        <v>265</v>
      </c>
      <c r="D5" s="22" t="s">
        <v>266</v>
      </c>
      <c r="E5" s="22" t="s">
        <v>267</v>
      </c>
      <c r="F5" s="22" t="s">
        <v>268</v>
      </c>
      <c r="G5" s="22" t="s">
        <v>269</v>
      </c>
      <c r="H5" s="22" t="s">
        <v>270</v>
      </c>
      <c r="I5" s="22" t="s">
        <v>271</v>
      </c>
      <c r="J5" s="22" t="s">
        <v>272</v>
      </c>
      <c r="K5" s="22"/>
      <c r="L5" s="23"/>
      <c r="M5" s="23"/>
    </row>
    <row r="6" s="14" customFormat="1" customHeight="1" spans="1:13">
      <c r="A6" s="23" t="s">
        <v>273</v>
      </c>
      <c r="B6" s="23">
        <v>1</v>
      </c>
      <c r="C6" s="24"/>
      <c r="D6" s="24"/>
      <c r="E6" s="24"/>
      <c r="F6" s="24"/>
      <c r="G6" s="24">
        <v>1</v>
      </c>
      <c r="H6" s="24">
        <v>2</v>
      </c>
      <c r="I6" s="31"/>
      <c r="J6" s="23"/>
      <c r="K6" s="23"/>
      <c r="L6" s="23">
        <f>SUM(B6:K6)</f>
        <v>4</v>
      </c>
      <c r="M6" s="23" t="s">
        <v>274</v>
      </c>
    </row>
    <row r="7" s="12" customFormat="1" customHeight="1" spans="1:9">
      <c r="A7" s="14"/>
      <c r="B7" s="14"/>
      <c r="C7" s="25"/>
      <c r="D7" s="25"/>
      <c r="E7" s="25"/>
      <c r="F7" s="25"/>
      <c r="G7" s="25"/>
      <c r="H7" s="25"/>
      <c r="I7" s="14"/>
    </row>
    <row r="8" s="12" customFormat="1" customHeight="1" spans="1:11">
      <c r="A8" s="26" t="s">
        <v>275</v>
      </c>
      <c r="B8" s="27"/>
      <c r="C8" s="27"/>
      <c r="D8" s="27"/>
      <c r="E8" s="27"/>
      <c r="F8" s="27"/>
      <c r="G8" s="27"/>
      <c r="H8" s="27"/>
      <c r="I8" s="27"/>
      <c r="J8" s="27"/>
      <c r="K8" s="27"/>
    </row>
    <row r="9" s="14" customFormat="1" ht="29" customHeight="1" spans="1:256">
      <c r="A9" s="23" t="s">
        <v>1</v>
      </c>
      <c r="B9" s="23" t="s">
        <v>9</v>
      </c>
      <c r="C9" s="23" t="s">
        <v>276</v>
      </c>
      <c r="D9" s="23" t="s">
        <v>277</v>
      </c>
      <c r="E9" s="23" t="s">
        <v>278</v>
      </c>
      <c r="F9" s="23" t="s">
        <v>279</v>
      </c>
      <c r="G9" s="23" t="s">
        <v>280</v>
      </c>
      <c r="H9" s="23" t="s">
        <v>281</v>
      </c>
      <c r="I9" s="23" t="s">
        <v>282</v>
      </c>
      <c r="J9" s="23" t="s">
        <v>283</v>
      </c>
      <c r="K9" s="23" t="s">
        <v>284</v>
      </c>
      <c r="L9" s="23" t="s">
        <v>242</v>
      </c>
      <c r="N9" s="15"/>
      <c r="P9" s="15"/>
      <c r="IV9" s="15"/>
    </row>
    <row r="10" s="15" customFormat="1" ht="29" customHeight="1" spans="1:12">
      <c r="A10" s="10">
        <v>1</v>
      </c>
      <c r="B10" s="10">
        <f>工作任务事项!R136</f>
        <v>4538</v>
      </c>
      <c r="C10" s="11">
        <f>工作任务事项!S136</f>
        <v>8078.25</v>
      </c>
      <c r="D10" s="11">
        <f>B10/(L6-1)</f>
        <v>1512.66666666667</v>
      </c>
      <c r="E10" s="28">
        <f>C10/(L6-1)</f>
        <v>2692.75</v>
      </c>
      <c r="F10" s="10" t="s">
        <v>36</v>
      </c>
      <c r="G10" s="10"/>
      <c r="H10" s="28"/>
      <c r="I10" s="28"/>
      <c r="J10" s="11"/>
      <c r="K10" s="10"/>
      <c r="L10" s="10" t="s">
        <v>285</v>
      </c>
    </row>
    <row r="11" s="15" customFormat="1" ht="29" customHeight="1" spans="1:12">
      <c r="A11" s="10">
        <v>2</v>
      </c>
      <c r="B11" s="10"/>
      <c r="C11" s="11"/>
      <c r="D11" s="11"/>
      <c r="E11" s="28"/>
      <c r="F11" s="10" t="s">
        <v>55</v>
      </c>
      <c r="G11" s="10">
        <v>1675</v>
      </c>
      <c r="H11" s="11">
        <v>2931</v>
      </c>
      <c r="I11" s="11">
        <f>G11/$D$10</f>
        <v>1.10731599823711</v>
      </c>
      <c r="J11" s="11">
        <f>H11/$E$10</f>
        <v>1.08847832141862</v>
      </c>
      <c r="K11" s="10">
        <f>ROUND(G11/12/21.75,0)</f>
        <v>6</v>
      </c>
      <c r="L11" s="10"/>
    </row>
    <row r="12" s="15" customFormat="1" ht="29" customHeight="1" spans="1:12">
      <c r="A12" s="10">
        <v>3</v>
      </c>
      <c r="B12" s="10"/>
      <c r="C12" s="11"/>
      <c r="D12" s="11"/>
      <c r="E12" s="28"/>
      <c r="F12" s="10" t="s">
        <v>114</v>
      </c>
      <c r="G12" s="10">
        <v>1450</v>
      </c>
      <c r="H12" s="11">
        <v>2585.25</v>
      </c>
      <c r="I12" s="11">
        <f>G12/$D$10</f>
        <v>0.958572058175408</v>
      </c>
      <c r="J12" s="11">
        <f>H12/$E$10</f>
        <v>0.960077987187819</v>
      </c>
      <c r="K12" s="10">
        <f>ROUND(G12/12/21.75,0)</f>
        <v>6</v>
      </c>
      <c r="L12" s="10"/>
    </row>
    <row r="13" s="15" customFormat="1" ht="29" customHeight="1" spans="1:12">
      <c r="A13" s="10">
        <v>4</v>
      </c>
      <c r="B13" s="10"/>
      <c r="C13" s="11"/>
      <c r="D13" s="11"/>
      <c r="E13" s="28"/>
      <c r="F13" s="10" t="s">
        <v>180</v>
      </c>
      <c r="G13" s="10">
        <v>1413</v>
      </c>
      <c r="H13" s="11">
        <v>2562</v>
      </c>
      <c r="I13" s="11">
        <f>G13/$D$10</f>
        <v>0.934111943587483</v>
      </c>
      <c r="J13" s="11">
        <f>H13/$E$10</f>
        <v>0.951443691393557</v>
      </c>
      <c r="K13" s="10">
        <f>ROUND(G13/12/21.75,0)</f>
        <v>5</v>
      </c>
      <c r="L13" s="10"/>
    </row>
    <row r="14" s="15" customFormat="1" ht="29" customHeight="1" spans="1:12">
      <c r="A14" s="10" t="s">
        <v>224</v>
      </c>
      <c r="B14" s="10"/>
      <c r="C14" s="11"/>
      <c r="D14" s="11"/>
      <c r="E14" s="28"/>
      <c r="F14" s="10"/>
      <c r="G14" s="10">
        <f>SUM(G11:G13)</f>
        <v>4538</v>
      </c>
      <c r="H14" s="10">
        <f>SUM(H11:H13)</f>
        <v>8078.25</v>
      </c>
      <c r="I14" s="11"/>
      <c r="J14" s="11"/>
      <c r="K14" s="10"/>
      <c r="L14" s="10"/>
    </row>
    <row r="15" s="16" customFormat="1" customHeight="1" spans="6:11">
      <c r="F15" s="17"/>
      <c r="G15" s="29">
        <f>G14/3/12/21.75</f>
        <v>5.79565772669221</v>
      </c>
      <c r="H15" s="17"/>
      <c r="I15" s="17"/>
      <c r="J15" s="17"/>
      <c r="K15" s="17"/>
    </row>
    <row r="16" customFormat="1" ht="24" customHeight="1"/>
    <row r="17" customFormat="1" ht="24" customHeight="1"/>
    <row r="18" customFormat="1" ht="24" customHeight="1"/>
    <row r="19" customFormat="1" ht="24" customHeight="1"/>
    <row r="20" customFormat="1" ht="24" customHeight="1"/>
    <row r="21" customFormat="1" customHeight="1"/>
    <row r="22" customFormat="1" ht="24" customHeight="1"/>
    <row r="23" customFormat="1" ht="24" customHeight="1"/>
  </sheetData>
  <mergeCells count="10">
    <mergeCell ref="A1:M1"/>
    <mergeCell ref="J4:K4"/>
    <mergeCell ref="J5:K5"/>
    <mergeCell ref="A8:K8"/>
    <mergeCell ref="B10:B13"/>
    <mergeCell ref="C10:C13"/>
    <mergeCell ref="D10:D13"/>
    <mergeCell ref="E10:E13"/>
    <mergeCell ref="L2:L5"/>
    <mergeCell ref="M2:M5"/>
  </mergeCells>
  <pageMargins left="0.75" right="0.75" top="1" bottom="1" header="0.51" footer="0.5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C18" sqref="C18"/>
    </sheetView>
  </sheetViews>
  <sheetFormatPr defaultColWidth="9" defaultRowHeight="14.25" outlineLevelCol="7"/>
  <cols>
    <col min="1" max="1" width="9" style="1"/>
    <col min="2" max="2" width="20.3833333333333" style="1" customWidth="1"/>
    <col min="3" max="3" width="14.9083333333333" style="1" customWidth="1"/>
    <col min="4" max="5" width="15" style="1" customWidth="1"/>
    <col min="6" max="6" width="15" style="2" customWidth="1"/>
    <col min="7" max="8" width="15" style="1" customWidth="1"/>
    <col min="9" max="16384" width="9" style="1"/>
  </cols>
  <sheetData>
    <row r="1" ht="29.5" customHeight="1" spans="1:8">
      <c r="A1" s="3" t="s">
        <v>286</v>
      </c>
      <c r="B1" s="3"/>
      <c r="C1" s="3"/>
      <c r="D1" s="3"/>
      <c r="E1" s="3"/>
      <c r="F1" s="3"/>
      <c r="G1" s="3"/>
      <c r="H1" s="3"/>
    </row>
    <row r="2" ht="30.5" customHeight="1" spans="1:8">
      <c r="A2" s="4" t="s">
        <v>1</v>
      </c>
      <c r="B2" s="4" t="s">
        <v>287</v>
      </c>
      <c r="C2" s="4" t="s">
        <v>288</v>
      </c>
      <c r="D2" s="4" t="s">
        <v>289</v>
      </c>
      <c r="E2" s="4" t="s">
        <v>290</v>
      </c>
      <c r="F2" s="5" t="s">
        <v>291</v>
      </c>
      <c r="G2" s="4" t="s">
        <v>281</v>
      </c>
      <c r="H2" s="5" t="s">
        <v>292</v>
      </c>
    </row>
    <row r="3" ht="25" customHeight="1" spans="1:8">
      <c r="A3" s="6">
        <v>1</v>
      </c>
      <c r="B3" s="7" t="s">
        <v>293</v>
      </c>
      <c r="C3" s="8">
        <v>42</v>
      </c>
      <c r="D3" s="9">
        <f>C3/C6</f>
        <v>0.355932203389831</v>
      </c>
      <c r="E3" s="10">
        <v>1675</v>
      </c>
      <c r="F3" s="9">
        <f>E3/E6</f>
        <v>0.369105332745703</v>
      </c>
      <c r="G3" s="11">
        <v>2931</v>
      </c>
      <c r="H3" s="9">
        <f>G3/G6</f>
        <v>0.362826107139541</v>
      </c>
    </row>
    <row r="4" ht="25" customHeight="1" spans="1:8">
      <c r="A4" s="7">
        <v>2</v>
      </c>
      <c r="B4" s="7" t="s">
        <v>294</v>
      </c>
      <c r="C4" s="8">
        <v>41</v>
      </c>
      <c r="D4" s="9">
        <f>C4/C6</f>
        <v>0.347457627118644</v>
      </c>
      <c r="E4" s="10">
        <v>1450</v>
      </c>
      <c r="F4" s="9">
        <f>E4/E6</f>
        <v>0.319524019391803</v>
      </c>
      <c r="G4" s="11">
        <v>2585.25</v>
      </c>
      <c r="H4" s="9">
        <f>G4/G6</f>
        <v>0.320025995729273</v>
      </c>
    </row>
    <row r="5" ht="25" customHeight="1" spans="1:8">
      <c r="A5" s="7">
        <v>3</v>
      </c>
      <c r="B5" s="7" t="s">
        <v>295</v>
      </c>
      <c r="C5" s="8">
        <v>35</v>
      </c>
      <c r="D5" s="9">
        <f>C5/C6</f>
        <v>0.296610169491525</v>
      </c>
      <c r="E5" s="10">
        <v>1413</v>
      </c>
      <c r="F5" s="9">
        <f>E5/E6</f>
        <v>0.311370647862494</v>
      </c>
      <c r="G5" s="11">
        <v>2562</v>
      </c>
      <c r="H5" s="9">
        <f>G5/G6</f>
        <v>0.317147897131186</v>
      </c>
    </row>
    <row r="6" ht="25" customHeight="1" spans="1:8">
      <c r="A6" s="7" t="s">
        <v>296</v>
      </c>
      <c r="B6" s="7"/>
      <c r="C6" s="7">
        <f>SUM(C3:C5)</f>
        <v>118</v>
      </c>
      <c r="D6" s="9">
        <v>1</v>
      </c>
      <c r="E6" s="7">
        <f>SUM(E3:E5)</f>
        <v>4538</v>
      </c>
      <c r="F6" s="9">
        <f>SUM(F3:F5)</f>
        <v>1</v>
      </c>
      <c r="G6" s="7">
        <f>SUM(G3:G5)</f>
        <v>8078.25</v>
      </c>
      <c r="H6" s="9">
        <f>SUM(H3:H5)</f>
        <v>1</v>
      </c>
    </row>
    <row r="9" spans="5:5">
      <c r="E9" s="1">
        <f>E6/3/12/21.75</f>
        <v>5.79565772669221</v>
      </c>
    </row>
  </sheetData>
  <mergeCells count="2">
    <mergeCell ref="A1:H1"/>
    <mergeCell ref="A6:B6"/>
  </mergeCells>
  <pageMargins left="0.75" right="0.75" top="1" bottom="1" header="0.51" footer="0.5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工作任务事项</vt:lpstr>
      <vt:lpstr>现有人员</vt:lpstr>
      <vt:lpstr>工作任务分析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office在线编辑</dc:creator>
  <cp:lastModifiedBy>office在线编辑</cp:lastModifiedBy>
  <dcterms:created xsi:type="dcterms:W3CDTF">2021-03-01T08:46:00Z</dcterms:created>
  <dcterms:modified xsi:type="dcterms:W3CDTF">2022-06-01T03:03:46Z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KSOReadingLayout">
    <vt:bool>true</vt:bool>
  </property>
  <property fmtid="{D5CDD505-2E9C-101B-9397-08002B2CF9AE}" pid="4" name="ICV">
    <vt:lpwstr>9DA1ABCC79634B12A02C33255B21E1BE</vt:lpwstr>
  </property>
</Properties>
</file>